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6510" windowHeight="4635" firstSheet="1" activeTab="5"/>
  </bookViews>
  <sheets>
    <sheet name="Control Sheet" sheetId="1" r:id="rId1"/>
    <sheet name="Instructions" sheetId="2" r:id="rId2"/>
    <sheet name="Interpretation" sheetId="3" r:id="rId3"/>
    <sheet name="Test Cases List" sheetId="4" r:id="rId4"/>
    <sheet name="General Results" sheetId="5" r:id="rId5"/>
    <sheet name="Technical Report" sheetId="6" r:id="rId6"/>
    <sheet name="Used Parameters" sheetId="7" state="hidden" r:id="rId7"/>
  </sheets>
  <definedNames>
    <definedName name="_xlnm._FilterDatabase" localSheetId="3" hidden="1">'Test Cases List'!$B$7:$J$82</definedName>
    <definedName name="_xlnm.Print_Area" localSheetId="4">'General Results'!$A$1:$J$65</definedName>
    <definedName name="_xlnm.Print_Area" localSheetId="5">'Technical Report'!$A$1:$C$75</definedName>
    <definedName name="_xlnm.Print_Area" localSheetId="3">'Test Cases List'!$A$1:$J$87</definedName>
  </definedNames>
  <calcPr fullCalcOnLoad="1"/>
</workbook>
</file>

<file path=xl/sharedStrings.xml><?xml version="1.0" encoding="utf-8"?>
<sst xmlns="http://schemas.openxmlformats.org/spreadsheetml/2006/main" count="724" uniqueCount="333">
  <si>
    <t>TEST</t>
  </si>
  <si>
    <t>RESULT</t>
  </si>
  <si>
    <t>REMARKS</t>
  </si>
  <si>
    <t>SIGNATURE AND VERSION CONTROL TABLE</t>
  </si>
  <si>
    <t>VERSION</t>
  </si>
  <si>
    <t>DATE</t>
  </si>
  <si>
    <t>PREPARED BY</t>
  </si>
  <si>
    <t>REVIEWED BY</t>
  </si>
  <si>
    <t>APPROVED BY</t>
  </si>
  <si>
    <t>SUMMARY OF CHANGES</t>
  </si>
  <si>
    <t>POINT</t>
  </si>
  <si>
    <r>
      <t>VERSION</t>
    </r>
    <r>
      <rPr>
        <sz val="10"/>
        <rFont val="Arial"/>
        <family val="2"/>
      </rPr>
      <t xml:space="preserve"> :</t>
    </r>
  </si>
  <si>
    <r>
      <t xml:space="preserve">DATE </t>
    </r>
    <r>
      <rPr>
        <sz val="10"/>
        <rFont val="Arial"/>
        <family val="2"/>
      </rPr>
      <t>:</t>
    </r>
  </si>
  <si>
    <t>INSTRUCTIONS FOR FILLING THE TEST CERTIFICATION SHEET</t>
  </si>
  <si>
    <t>It is very important to explain any kind of observation detected during the tests although the result is satisfactory. In this case, it will be included in the "Remarks" section. If any test case does not have a requirement code it is possible to use another numbering structure, for example (1).</t>
  </si>
  <si>
    <t>1. A code will be provided to each handset at the beginning of the testing process. This code will be used in the HCP (Test Certification Sheet-Hoja de Certificación de Pruebas). In this document the code 030000 is used as an example.</t>
  </si>
  <si>
    <t xml:space="preserve">3. Once the tests are performed, the tester will supply the results with the related remarks in an independent document including only the pages headed as HCP (Test Certification Sheet-Hoja de Certificación de Pruebas). </t>
  </si>
  <si>
    <t>MODEL:</t>
  </si>
  <si>
    <t>MANUFACTURER:</t>
  </si>
  <si>
    <t>HW:</t>
  </si>
  <si>
    <t>SW:</t>
  </si>
  <si>
    <t>E-MAIL:</t>
  </si>
  <si>
    <t>COMPANY:</t>
  </si>
  <si>
    <t>TEST CODE</t>
  </si>
  <si>
    <t>Low</t>
  </si>
  <si>
    <t>TEST TYPE</t>
  </si>
  <si>
    <t>Medium</t>
  </si>
  <si>
    <t>High</t>
  </si>
  <si>
    <t>Pending</t>
  </si>
  <si>
    <t>RESPONSIBILITIES</t>
  </si>
  <si>
    <t>TESTED BY:</t>
  </si>
  <si>
    <t>REVIEWED</t>
  </si>
  <si>
    <t>CHANGES REGARDING PREVIOUS VERSION</t>
  </si>
  <si>
    <t>REVIEWED BY:</t>
  </si>
  <si>
    <r>
      <t>Distribution</t>
    </r>
    <r>
      <rPr>
        <sz val="10"/>
        <rFont val="Arial"/>
        <family val="2"/>
      </rPr>
      <t>: Handsets and Smart Cards Direction is responsible for the distribution of this document</t>
    </r>
  </si>
  <si>
    <r>
      <t>Filling</t>
    </r>
    <r>
      <rPr>
        <sz val="10"/>
        <rFont val="Arial"/>
        <family val="2"/>
      </rPr>
      <t>: Handsets and Smart Cards Direction is responsible for the filling of this document</t>
    </r>
  </si>
  <si>
    <r>
      <t>Updating</t>
    </r>
    <r>
      <rPr>
        <sz val="10"/>
        <rFont val="Arial"/>
        <family val="2"/>
      </rPr>
      <t>: Handsets and Smart Cards Direction is responsible for updating this document</t>
    </r>
  </si>
  <si>
    <t>Not Applicable</t>
  </si>
  <si>
    <t>Total Tests</t>
  </si>
  <si>
    <t xml:space="preserve"> CONTROL TESTS</t>
  </si>
  <si>
    <t>TEST FINAL CALIFICATION</t>
  </si>
  <si>
    <t>CORRECT</t>
  </si>
  <si>
    <t>CORRECT WITH REMARKS</t>
  </si>
  <si>
    <t>INCORRECT</t>
  </si>
  <si>
    <t>REMARKS:</t>
  </si>
  <si>
    <t>RESPONSIBLE</t>
  </si>
  <si>
    <t>TEST RESULT</t>
  </si>
  <si>
    <r>
      <t>• VENDOR:</t>
    </r>
    <r>
      <rPr>
        <sz val="10"/>
        <rFont val="Arial"/>
        <family val="2"/>
      </rPr>
      <t xml:space="preserve">  </t>
    </r>
    <r>
      <rPr>
        <sz val="10"/>
        <rFont val="Arial"/>
        <family val="2"/>
      </rPr>
      <t xml:space="preserve">The vendor is responsible for performing the tests and carries them out by its own. </t>
    </r>
  </si>
  <si>
    <t xml:space="preserve">     Eg. Call forwarding tests</t>
  </si>
  <si>
    <r>
      <t>• VENDOR- REMOTE ACCESS</t>
    </r>
    <r>
      <rPr>
        <sz val="10"/>
        <rFont val="Arial"/>
        <family val="2"/>
      </rPr>
      <t xml:space="preserve">:  </t>
    </r>
    <r>
      <rPr>
        <sz val="10"/>
        <rFont val="Arial"/>
        <family val="2"/>
      </rPr>
      <t xml:space="preserve">The vendor is responsible for performing the tests, nevertheless, needs to reach by remote access some machine of TM in order to carry them out properly. </t>
    </r>
    <r>
      <rPr>
        <b/>
        <sz val="10"/>
        <rFont val="Arial"/>
        <family val="2"/>
      </rPr>
      <t xml:space="preserve"> </t>
    </r>
  </si>
  <si>
    <t xml:space="preserve">     Eg. Compatibility with e-moción special services tests.</t>
  </si>
  <si>
    <t xml:space="preserve">     Eg. Movistar Activa Menu tests</t>
  </si>
  <si>
    <r>
      <t>• TM:</t>
    </r>
    <r>
      <rPr>
        <sz val="10"/>
        <rFont val="Arial"/>
        <family val="2"/>
      </rPr>
      <t xml:space="preserve">  </t>
    </r>
    <r>
      <rPr>
        <sz val="10"/>
        <rFont val="Arial"/>
        <family val="2"/>
      </rPr>
      <t>TM is responsible for performing the tests and carries them out by its own.</t>
    </r>
    <r>
      <rPr>
        <b/>
        <sz val="10"/>
        <rFont val="Arial"/>
        <family val="2"/>
      </rPr>
      <t xml:space="preserve"> </t>
    </r>
  </si>
  <si>
    <t xml:space="preserve">     Eg. Preferred roaming tests</t>
  </si>
  <si>
    <r>
      <t xml:space="preserve">• </t>
    </r>
    <r>
      <rPr>
        <b/>
        <sz val="10"/>
        <rFont val="Arial"/>
        <family val="2"/>
      </rPr>
      <t xml:space="preserve">INTEROPERABILITY:  </t>
    </r>
    <r>
      <rPr>
        <sz val="10"/>
        <rFont val="Arial"/>
        <family val="2"/>
      </rPr>
      <t>These are tests in charge of validating the interaction between terminals and network ( with service platforms, MMSC, Gateway WAP, etc.)</t>
    </r>
  </si>
  <si>
    <t xml:space="preserve">     Eg. USSD tests</t>
  </si>
  <si>
    <t>INTERPRETATION OF  FIELDS</t>
  </si>
  <si>
    <r>
      <t xml:space="preserve">1. </t>
    </r>
    <r>
      <rPr>
        <u val="single"/>
        <sz val="10"/>
        <rFont val="Arial"/>
        <family val="2"/>
      </rPr>
      <t>TEST CODE:</t>
    </r>
  </si>
  <si>
    <t xml:space="preserve">• HIGH:  </t>
  </si>
  <si>
    <t xml:space="preserve">• MEDIUM: </t>
  </si>
  <si>
    <t xml:space="preserve">• LOW: </t>
  </si>
  <si>
    <t>Code associated to the test which obeys the following nomenclature:</t>
  </si>
  <si>
    <t>Brief test description</t>
  </si>
  <si>
    <t>Those tests identified as critical for the terminal's homologation process</t>
  </si>
  <si>
    <t>Those tests which do not represent a risk for the terminal's homologation process.</t>
  </si>
  <si>
    <t>TECHNOLOGY.GROUP.SUBGROUP.TEST</t>
  </si>
  <si>
    <t>Skip</t>
  </si>
  <si>
    <t>Fail</t>
  </si>
  <si>
    <t>Pass</t>
  </si>
  <si>
    <t>DATE OF TESTS</t>
  </si>
  <si>
    <t>START:</t>
  </si>
  <si>
    <t>FINISH:</t>
  </si>
  <si>
    <t>HANDSET INFORMATION</t>
  </si>
  <si>
    <t>Here you can find the instructions to fill out the "Test Cases List" sheet:</t>
  </si>
  <si>
    <t>2. The document must be completely fulfilled with the results obtained in each test. The possible values are:</t>
  </si>
  <si>
    <r>
      <t>• Pass:</t>
    </r>
    <r>
      <rPr>
        <sz val="10"/>
        <rFont val="Arial"/>
        <family val="2"/>
      </rPr>
      <t xml:space="preserve"> The test result is compatible with the explanations on section 5 “Tests specifications” of the EPS document.</t>
    </r>
  </si>
  <si>
    <r>
      <t xml:space="preserve">• </t>
    </r>
    <r>
      <rPr>
        <b/>
        <sz val="10"/>
        <rFont val="Arial"/>
        <family val="2"/>
      </rPr>
      <t>Fail:</t>
    </r>
    <r>
      <rPr>
        <sz val="10"/>
        <rFont val="Arial"/>
        <family val="2"/>
      </rPr>
      <t xml:space="preserve">  The test result is not compatible with the explanations on section 5 “Tests specifications” of the EPS document. The handset behavior during the test must be included in the section "Remarks". In this section, the tester will indicate the failed test reference and the handset's behavior during the test.</t>
    </r>
  </si>
  <si>
    <r>
      <t xml:space="preserve">• </t>
    </r>
    <r>
      <rPr>
        <b/>
        <sz val="10"/>
        <rFont val="Arial"/>
        <family val="2"/>
      </rPr>
      <t>Not applicable:</t>
    </r>
    <r>
      <rPr>
        <sz val="10"/>
        <rFont val="Arial"/>
        <family val="2"/>
      </rPr>
      <t xml:space="preserve"> It is not possible to perform the test case because the handset does not support the feature referred in the test.</t>
    </r>
  </si>
  <si>
    <t>Fixed columns are those fields which do not need to be filled out by the  person in charge of performing the tests. In the table found in the Test Case List sheet there are five of these fixed columns. In the following you can find a brief explanation of each fixed column as well as the description of their possible values.</t>
  </si>
  <si>
    <t>This column explains who is in charge of performing the tests. The possibilities are:</t>
  </si>
  <si>
    <r>
      <t xml:space="preserve">2. </t>
    </r>
    <r>
      <rPr>
        <u val="single"/>
        <sz val="10"/>
        <rFont val="Arial"/>
        <family val="2"/>
      </rPr>
      <t>TEST</t>
    </r>
    <r>
      <rPr>
        <sz val="10"/>
        <rFont val="Arial"/>
        <family val="2"/>
      </rPr>
      <t xml:space="preserve"> :</t>
    </r>
  </si>
  <si>
    <r>
      <t xml:space="preserve">3. </t>
    </r>
    <r>
      <rPr>
        <u val="single"/>
        <sz val="10"/>
        <rFont val="Arial"/>
        <family val="2"/>
      </rPr>
      <t>RESPONSIBLE</t>
    </r>
    <r>
      <rPr>
        <sz val="10"/>
        <rFont val="Arial"/>
        <family val="2"/>
      </rPr>
      <t>:</t>
    </r>
  </si>
  <si>
    <r>
      <t>• VENDOR- TM RESOURCES</t>
    </r>
    <r>
      <rPr>
        <sz val="10"/>
        <rFont val="Arial"/>
        <family val="2"/>
      </rPr>
      <t xml:space="preserve">: </t>
    </r>
    <r>
      <rPr>
        <sz val="10"/>
        <rFont val="Arial"/>
        <family val="2"/>
      </rPr>
      <t xml:space="preserve">The vendor is responsible for performing the tests, nevertheless, could need TM resources in order to carry out the tests. </t>
    </r>
  </si>
  <si>
    <r>
      <t xml:space="preserve">This column contains the information explaining the type of the test. The possibilities are:  </t>
    </r>
    <r>
      <rPr>
        <b/>
        <sz val="10"/>
        <rFont val="Arial"/>
        <family val="2"/>
      </rPr>
      <t xml:space="preserve">    </t>
    </r>
  </si>
  <si>
    <r>
      <t xml:space="preserve">4. </t>
    </r>
    <r>
      <rPr>
        <u val="single"/>
        <sz val="10"/>
        <rFont val="Arial"/>
        <family val="2"/>
      </rPr>
      <t>TEST TYPE</t>
    </r>
    <r>
      <rPr>
        <sz val="10"/>
        <rFont val="Arial"/>
        <family val="2"/>
      </rPr>
      <t xml:space="preserve">:    </t>
    </r>
  </si>
  <si>
    <t xml:space="preserve">     Eg. WML Page test</t>
  </si>
  <si>
    <r>
      <t xml:space="preserve">• CONFORMANCE:  </t>
    </r>
    <r>
      <rPr>
        <sz val="10"/>
        <rFont val="Arial"/>
        <family val="2"/>
      </rPr>
      <t>These are tests which involve the core terminal's functionality.</t>
    </r>
  </si>
  <si>
    <r>
      <t xml:space="preserve">• END TO END SERVICE:  </t>
    </r>
    <r>
      <rPr>
        <sz val="10"/>
        <rFont val="Arial"/>
        <family val="2"/>
      </rPr>
      <t>These are tests related to final handset's features and/or final end user services supported by the handset.</t>
    </r>
  </si>
  <si>
    <t>Eg. Customization tests, embedded games,…</t>
  </si>
  <si>
    <t>Blocked</t>
  </si>
  <si>
    <r>
      <t>• Pending</t>
    </r>
    <r>
      <rPr>
        <sz val="10"/>
        <rFont val="Arial"/>
        <family val="2"/>
      </rPr>
      <t xml:space="preserve">:  </t>
    </r>
    <r>
      <rPr>
        <sz val="10"/>
        <rFont val="Arial"/>
        <family val="2"/>
      </rPr>
      <t>A test waiting to be performed.</t>
    </r>
  </si>
  <si>
    <t>RESULT CODIFICADO</t>
  </si>
  <si>
    <t>These are the formules to calculeta the indicators in the General Results Tab.</t>
  </si>
  <si>
    <t>Skip, Pass</t>
  </si>
  <si>
    <t>Blocked, Pending</t>
  </si>
  <si>
    <t>Eg. GSM.A.1.1</t>
  </si>
  <si>
    <t>CRITICAL DEGREE</t>
  </si>
  <si>
    <r>
      <t xml:space="preserve">5. </t>
    </r>
    <r>
      <rPr>
        <u val="single"/>
        <sz val="10"/>
        <rFont val="Arial"/>
        <family val="2"/>
      </rPr>
      <t>CRITICAL DEGREE</t>
    </r>
  </si>
  <si>
    <t>Pass, Skip</t>
  </si>
  <si>
    <t>Pending, Blocked</t>
  </si>
  <si>
    <r>
      <t xml:space="preserve">• Skip: </t>
    </r>
    <r>
      <rPr>
        <sz val="10"/>
        <rFont val="Arial"/>
        <family val="2"/>
      </rPr>
      <t xml:space="preserve">Test that will not be performed for a justified reason according to TM´s criteria and it is assumed its result will be correct. </t>
    </r>
  </si>
  <si>
    <r>
      <t xml:space="preserve">• Blocked: </t>
    </r>
    <r>
      <rPr>
        <sz val="10"/>
        <rFont val="Arial"/>
        <family val="2"/>
      </rPr>
      <t xml:space="preserve"> Test that has not been performed due to some error in platform or test equipment. This test must be </t>
    </r>
  </si>
  <si>
    <t>performed once the problem is solved.</t>
  </si>
  <si>
    <r>
      <t xml:space="preserve">• </t>
    </r>
    <r>
      <rPr>
        <b/>
        <sz val="10"/>
        <rFont val="Arial"/>
        <family val="2"/>
      </rPr>
      <t>Not Supported by Terminal:</t>
    </r>
    <r>
      <rPr>
        <sz val="10"/>
        <rFont val="Arial"/>
        <family val="2"/>
      </rPr>
      <t xml:space="preserve"> It is not possible to perform the test case because the terminal does not implement the feature referred in the test.</t>
    </r>
  </si>
  <si>
    <r>
      <t xml:space="preserve">• </t>
    </r>
    <r>
      <rPr>
        <b/>
        <sz val="10"/>
        <rFont val="Arial"/>
        <family val="2"/>
      </rPr>
      <t>Not Supported by Network:</t>
    </r>
    <r>
      <rPr>
        <sz val="10"/>
        <rFont val="Arial"/>
        <family val="2"/>
      </rPr>
      <t xml:space="preserve"> It is not possible to perform the test case because the network does not implement the feature referred in the test.</t>
    </r>
  </si>
  <si>
    <t>Not Supported by Terminal</t>
  </si>
  <si>
    <t>Not Supported by Network</t>
  </si>
  <si>
    <t>Total Errors</t>
  </si>
  <si>
    <t>ERROR TYPE</t>
  </si>
  <si>
    <t>Results Count</t>
  </si>
  <si>
    <t>Errors Count</t>
  </si>
  <si>
    <t>ERRORS TYPE</t>
  </si>
  <si>
    <t>NO</t>
  </si>
  <si>
    <t>J2ME.A.1.1</t>
  </si>
  <si>
    <t>Those tests identified as medium priority.</t>
  </si>
  <si>
    <t>Technical report for J2ME provisioning</t>
  </si>
  <si>
    <t>Manufacturer:</t>
  </si>
  <si>
    <t>Model:</t>
  </si>
  <si>
    <t>Software Version(handset):</t>
  </si>
  <si>
    <t>Operating System(version and manufacturer):</t>
  </si>
  <si>
    <t>Browser WAP(version and manufacturer):</t>
  </si>
  <si>
    <t>WAP version:</t>
  </si>
  <si>
    <t>Protocols(WSP/WAP or HTTP/TCP/IP) ref. to:</t>
  </si>
  <si>
    <t>1.- Descriptor download(JAD)</t>
  </si>
  <si>
    <t>2.- Application download(JAR)</t>
  </si>
  <si>
    <t xml:space="preserve">3.- Execute mode(HTTP connections) </t>
  </si>
  <si>
    <t>Available carrier for WAP[GPRS, CSD, HSCSD, others]:</t>
  </si>
  <si>
    <t>Other carrier supported [Bluetooth, IrDA, serial cable, others]:</t>
  </si>
  <si>
    <t>User Agent(WAP navigation):</t>
  </si>
  <si>
    <t>Proxy available for HTTP over TCP/IP[yes/not]:</t>
  </si>
  <si>
    <t>Total Flash memory available to store applications:</t>
  </si>
  <si>
    <t>Total Heap memory available to run applications:</t>
  </si>
  <si>
    <t xml:space="preserve">Maximum download size to applications: </t>
  </si>
  <si>
    <t>HTTP connections from applications[yes/not]:</t>
  </si>
  <si>
    <t>Other application environments supported:</t>
  </si>
  <si>
    <t>Support MIDlet-Install-Notify request protocol[yes/not]:</t>
  </si>
  <si>
    <t>KVM(version and manufacturer):</t>
  </si>
  <si>
    <t>JSRs supported[30, 139, 137, others ]:</t>
  </si>
  <si>
    <t>Proprietary APIs supported(describe packages):</t>
  </si>
  <si>
    <t>Symbian</t>
  </si>
  <si>
    <t>Symbian objects download supported[yes/no]:</t>
  </si>
  <si>
    <t>Symbian version(6.0, 6.1, 7.0,...):</t>
  </si>
  <si>
    <t>Maximum size download size to Symbian applications:</t>
  </si>
  <si>
    <t xml:space="preserve">DRM OMA v1.0 </t>
  </si>
  <si>
    <t>Support DRM OMA v1.0[yes/not]:</t>
  </si>
  <si>
    <t>Support Forward Lock[yes/not]:</t>
  </si>
  <si>
    <t>Support Combined Delivery[yes/not]:</t>
  </si>
  <si>
    <t>Support Separate Delivery[yes/not]:</t>
  </si>
  <si>
    <t>Support DD file format[yes/not]:</t>
  </si>
  <si>
    <t>Support DM file format[yes/not]:</t>
  </si>
  <si>
    <t>Support JAD descriptor with DM files[yes/not]:</t>
  </si>
  <si>
    <t>Support DRM OMA v1.0 with MIDlets[describe supported methods]</t>
  </si>
  <si>
    <t>Images</t>
  </si>
  <si>
    <t>Image max size supported with the navigation (pixels):</t>
  </si>
  <si>
    <t>CLDC 1.0 (JSR 30)</t>
  </si>
  <si>
    <t>Vendor-TM Resources</t>
  </si>
  <si>
    <t>Conformance</t>
  </si>
  <si>
    <t>J2ME.A.2.1</t>
  </si>
  <si>
    <t>MIDP 1.0 (JSR 37)</t>
  </si>
  <si>
    <t>J2ME.A.3.1</t>
  </si>
  <si>
    <t>MIDP 2.0 (JSR 118)</t>
  </si>
  <si>
    <t>J2ME.A.4.1</t>
  </si>
  <si>
    <t>Wireless Messaging 1.1 (JSR 120)</t>
  </si>
  <si>
    <t>J2ME.A.5.1</t>
  </si>
  <si>
    <t>Mobile Media 1.1 (JSR 135)</t>
  </si>
  <si>
    <t>J2ME.A.6.1</t>
  </si>
  <si>
    <t>CLDC 1.1 (JSR 139)</t>
  </si>
  <si>
    <t>J2ME.A.7.1</t>
  </si>
  <si>
    <t>Security and Trust Services 1.0 (JSR 177)</t>
  </si>
  <si>
    <t>J2ME.A.8.1</t>
  </si>
  <si>
    <t>Location 1.0 (JSR 179)</t>
  </si>
  <si>
    <t>J2ME.A.9.1</t>
  </si>
  <si>
    <t>SIP 1.0 (JSR 180)</t>
  </si>
  <si>
    <t>J2ME.A.10.1</t>
  </si>
  <si>
    <t>Mobile 3D Graphics 1.0 (JSR 184)</t>
  </si>
  <si>
    <t>J2ME.A.11.1</t>
  </si>
  <si>
    <t>Java Technology for the Wireless Industry (JSR 185)</t>
  </si>
  <si>
    <t>J2ME.A.12.1</t>
  </si>
  <si>
    <t>Wireless Messaging 2.0 (JSR 205)</t>
  </si>
  <si>
    <t>J2ME.A.13.1</t>
  </si>
  <si>
    <t>OTA User Initiated Provisioning Specification</t>
  </si>
  <si>
    <t>J2ME.B.1.1</t>
  </si>
  <si>
    <t>Vendor</t>
  </si>
  <si>
    <t>Interoperability</t>
  </si>
  <si>
    <t>Application discovery by means of WAP or i-mode</t>
  </si>
  <si>
    <t>J2ME.B.2.1</t>
  </si>
  <si>
    <t>Protocol stack</t>
  </si>
  <si>
    <t>J2ME.B.3.1</t>
  </si>
  <si>
    <t>WAP 2.0 &amp; TCP/IP profiles</t>
  </si>
  <si>
    <t>J2ME.B.4.1</t>
  </si>
  <si>
    <t>Proxy configuration</t>
  </si>
  <si>
    <t>J2ME.B.5.1</t>
  </si>
  <si>
    <t>Connectivity settings</t>
  </si>
  <si>
    <t>J2ME.B.6.1</t>
  </si>
  <si>
    <t>Automatic profile selection</t>
  </si>
  <si>
    <t>J2ME.B.7.1</t>
  </si>
  <si>
    <t>Display of connection data</t>
  </si>
  <si>
    <t>J2ME.C.1.1</t>
  </si>
  <si>
    <t>Sending of “User Agent”</t>
  </si>
  <si>
    <t>J2ME.C.2.1</t>
  </si>
  <si>
    <t>Sending of “Accept” information</t>
  </si>
  <si>
    <t>J2ME.C.3.1</t>
  </si>
  <si>
    <t>Sending of “Accept-Language” &amp; “Accept” information</t>
  </si>
  <si>
    <t>J2ME.C.4.1</t>
  </si>
  <si>
    <t>Correct installation</t>
  </si>
  <si>
    <t>J2ME.C.5.1</t>
  </si>
  <si>
    <t>Incorrect installation</t>
  </si>
  <si>
    <t>J2ME.C.6.1</t>
  </si>
  <si>
    <t>Answer to HTTP codes ‘401’ and ‘407’</t>
  </si>
  <si>
    <t>J2ME.D.1.1</t>
  </si>
  <si>
    <t>Management of “MicroEdition-Profile” attribute</t>
  </si>
  <si>
    <t>J2ME.D.2.1</t>
  </si>
  <si>
    <t>Maximum size downloadable</t>
  </si>
  <si>
    <t>J2ME.D.3.1</t>
  </si>
  <si>
    <t>Automatic installation process</t>
  </si>
  <si>
    <t>J2ME.D.4.1</t>
  </si>
  <si>
    <t>Memory information</t>
  </si>
  <si>
    <t>J2ME.D.5.1</t>
  </si>
  <si>
    <t>Display of JAD information</t>
  </si>
  <si>
    <t>J2ME.D.6.1</t>
  </si>
  <si>
    <t>MIDlet update</t>
  </si>
  <si>
    <t>J2ME.D.7.1</t>
  </si>
  <si>
    <t>RMS management during MIDlet update</t>
  </si>
  <si>
    <t>J2ME.D.8.1</t>
  </si>
  <si>
    <t>JAR file size validation (as JAD data)</t>
  </si>
  <si>
    <t>J2ME.D.9.1</t>
  </si>
  <si>
    <t>JAR file size validation (as file downloaded)</t>
  </si>
  <si>
    <t>J2ME.D.10.1</t>
  </si>
  <si>
    <t>Validation of installation data</t>
  </si>
  <si>
    <t>J2ME.D.11.1</t>
  </si>
  <si>
    <t>Sending of  “MIDlet-Install-Notify” information</t>
  </si>
  <si>
    <t>J2ME.D.12.1</t>
  </si>
  <si>
    <t>Retry policy for the “MIDlet-Install-Notify” status report</t>
  </si>
  <si>
    <t>J2ME.E.1.1</t>
  </si>
  <si>
    <t>MIDlet suite removal</t>
  </si>
  <si>
    <t>J2ME.E.2.1</t>
  </si>
  <si>
    <t>Application data deletion</t>
  </si>
  <si>
    <t>J2ME.E.3.1</t>
  </si>
  <si>
    <t>Display of “MIDlet-Delete-Confirm” information</t>
  </si>
  <si>
    <t>J2ME.E.4.1</t>
  </si>
  <si>
    <t>Sending of “MIDlet-Delete-Notify” information</t>
  </si>
  <si>
    <t>J2ME.F.1.1</t>
  </si>
  <si>
    <t>Downloading of J2ME applications</t>
  </si>
  <si>
    <t>J2ME.F.2.1</t>
  </si>
  <si>
    <t>Distribution of J2ME applications among different devices</t>
  </si>
  <si>
    <t>J2ME.G.1.1</t>
  </si>
  <si>
    <t>Domain policy information</t>
  </si>
  <si>
    <t>J2ME.G.2.1</t>
  </si>
  <si>
    <t>Domain policy</t>
  </si>
  <si>
    <t>J2ME.G.3.1</t>
  </si>
  <si>
    <t>Certificate storage (I)</t>
  </si>
  <si>
    <t>J2ME.G.4.1</t>
  </si>
  <si>
    <t>Certificate storage (II)</t>
  </si>
  <si>
    <t>J2ME.G.5.1</t>
  </si>
  <si>
    <t>MIDlet not signed (I)</t>
  </si>
  <si>
    <t>J2ME.G.6.1</t>
  </si>
  <si>
    <t>MIDlet not signed (II)</t>
  </si>
  <si>
    <t>J2ME.G.7.1</t>
  </si>
  <si>
    <t>Access to restricted APIs</t>
  </si>
  <si>
    <t>J2ME.G.8.1</t>
  </si>
  <si>
    <t>Memory access</t>
  </si>
  <si>
    <t>J2ME.H.1.1</t>
  </si>
  <si>
    <t>HTTP connections</t>
  </si>
  <si>
    <t>J2ME.H.2.1</t>
  </si>
  <si>
    <t>HTTPS connections</t>
  </si>
  <si>
    <t>J2ME.H.3.1</t>
  </si>
  <si>
    <t>Socket connections</t>
  </si>
  <si>
    <t>J2ME.H.4.1</t>
  </si>
  <si>
    <t>Server socket connections</t>
  </si>
  <si>
    <t>J2ME.H.5.1</t>
  </si>
  <si>
    <t>Datagram connections</t>
  </si>
  <si>
    <t>J2ME.H.6.1</t>
  </si>
  <si>
    <t>platformRequest (I): http</t>
  </si>
  <si>
    <t>J2ME.H.7.1</t>
  </si>
  <si>
    <t>platformRequest (II): https</t>
  </si>
  <si>
    <t>J2ME.H.8.1</t>
  </si>
  <si>
    <t>platformRequest (III): tel</t>
  </si>
  <si>
    <t>J2ME.I.1.1</t>
  </si>
  <si>
    <t>Voice/Video telephony call interaction</t>
  </si>
  <si>
    <t>J2ME.I.2.1</t>
  </si>
  <si>
    <t>SMS/MMS/WAP Push interaction</t>
  </si>
  <si>
    <t>J2ME.I.3.1</t>
  </si>
  <si>
    <t>USSD interaction</t>
  </si>
  <si>
    <t>J2ME.I.4.1</t>
  </si>
  <si>
    <t>Proprietary APIs</t>
  </si>
  <si>
    <t>J2ME.J.1.1</t>
  </si>
  <si>
    <t>Timer-based activation alarm</t>
  </si>
  <si>
    <t>J2ME.J.2.1</t>
  </si>
  <si>
    <t>Inbound connection activation (I): SMS</t>
  </si>
  <si>
    <t>J2ME.J.3.1</t>
  </si>
  <si>
    <t>Inbound connection activation (II): TCP</t>
  </si>
  <si>
    <t>J2ME.J.4.1</t>
  </si>
  <si>
    <t>Inbound connection activation (III): UDP</t>
  </si>
  <si>
    <t>J2ME.K.1.1</t>
  </si>
  <si>
    <t>Documentation</t>
  </si>
  <si>
    <t>J2ME.K.2.1</t>
  </si>
  <si>
    <t>Volatile memory</t>
  </si>
  <si>
    <t>J2ME.K.3.1</t>
  </si>
  <si>
    <t>Minimum non volatile memory for J2ME applications</t>
  </si>
  <si>
    <t>PDA Optional Packages (JSR 75)</t>
  </si>
  <si>
    <t>Bluetooth (JSR 82)</t>
  </si>
  <si>
    <t>J2ME.A.14.1</t>
  </si>
  <si>
    <t>J2ME.A.15.1</t>
  </si>
  <si>
    <t>J2ME.G.9.1</t>
  </si>
  <si>
    <t>Java Verified Program</t>
  </si>
  <si>
    <t>J2ME.H.9.1</t>
  </si>
  <si>
    <t xml:space="preserve">platformRequest (IV): SS/USSD </t>
  </si>
  <si>
    <t>MANUFACTURER MODEL</t>
  </si>
  <si>
    <t xml:space="preserve">     J2ME TERMINALS TESTS</t>
  </si>
  <si>
    <t>Carlos Melendo</t>
  </si>
  <si>
    <t xml:space="preserve">Victor Gayoso
José Maria Díaz Carmona
</t>
  </si>
  <si>
    <t>Raul Garcia Mena</t>
  </si>
  <si>
    <t>October 5th, 2005</t>
  </si>
  <si>
    <t xml:space="preserve">   HCP-XX/XXXXX</t>
  </si>
  <si>
    <t>Samsung</t>
  </si>
  <si>
    <t>i450</t>
  </si>
  <si>
    <t>PASS</t>
  </si>
  <si>
    <t>WAP content supported[WML, HDML, XHTML, others]:</t>
  </si>
  <si>
    <r>
      <t>U</t>
    </r>
    <r>
      <rPr>
        <sz val="10"/>
        <rFont val="Arial"/>
        <family val="2"/>
      </rPr>
      <t>ntrusted 1.0</t>
    </r>
  </si>
  <si>
    <r>
      <t>D</t>
    </r>
    <r>
      <rPr>
        <sz val="10"/>
        <rFont val="Arial"/>
        <family val="2"/>
      </rPr>
      <t>epend on  terminal memory size</t>
    </r>
  </si>
  <si>
    <t>Depend on  terminal memory size</t>
  </si>
  <si>
    <r>
      <t>Y</t>
    </r>
    <r>
      <rPr>
        <sz val="10"/>
        <rFont val="Arial"/>
        <family val="2"/>
      </rPr>
      <t>es</t>
    </r>
  </si>
  <si>
    <t xml:space="preserve">JSR-75,82,172,179,184,185,118,139,120,205,226 </t>
  </si>
  <si>
    <t>Supported image formats with the navigation (GIF, GIF dynamic, JPG, WBMP,...)</t>
  </si>
  <si>
    <r>
      <t>bmp</t>
    </r>
    <r>
      <rPr>
        <sz val="10"/>
        <rFont val="Arial"/>
        <family val="2"/>
      </rPr>
      <t>, gif, jp2, jpeg, png, svg+xml, tiff, x-epoc-mbm</t>
    </r>
  </si>
  <si>
    <r>
      <t>S</t>
    </r>
    <r>
      <rPr>
        <sz val="10"/>
        <rFont val="Arial"/>
        <family val="2"/>
      </rPr>
      <t>60 3.1</t>
    </r>
  </si>
  <si>
    <r>
      <t>H</t>
    </r>
    <r>
      <rPr>
        <sz val="10"/>
        <rFont val="Arial"/>
        <family val="2"/>
      </rPr>
      <t>TTP/TCP/IP</t>
    </r>
  </si>
  <si>
    <t>Yes</t>
  </si>
  <si>
    <r>
      <t>B</t>
    </r>
    <r>
      <rPr>
        <sz val="10"/>
        <rFont val="Arial"/>
        <family val="2"/>
      </rPr>
      <t>luetooth</t>
    </r>
  </si>
  <si>
    <t xml:space="preserve">Native Symbian applications </t>
  </si>
  <si>
    <r>
      <t>N</t>
    </r>
    <r>
      <rPr>
        <sz val="10"/>
        <rFont val="Arial"/>
        <family val="2"/>
      </rPr>
      <t>okia UI APIs</t>
    </r>
  </si>
  <si>
    <r>
      <t>2</t>
    </r>
    <r>
      <rPr>
        <sz val="10"/>
        <rFont val="Arial"/>
        <family val="2"/>
      </rPr>
      <t>.0</t>
    </r>
  </si>
  <si>
    <t>Not Applicable, Not Supported Terminal, Not Supported Network</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</si>
</sst>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 &quot;pta&quot;;\-#,##0\ &quot;pta&quot;"/>
    <numFmt numFmtId="177" formatCode="#,##0\ &quot;pta&quot;;[Red]\-#,##0\ &quot;pta&quot;"/>
    <numFmt numFmtId="178" formatCode="#,##0.00\ &quot;pta&quot;;\-#,##0.00\ &quot;pta&quot;"/>
    <numFmt numFmtId="179" formatCode="#,##0.00\ &quot;pta&quot;;[Red]\-#,##0.00\ &quot;pta&quot;"/>
    <numFmt numFmtId="180" formatCode="_-* #,##0\ &quot;pta&quot;_-;\-* #,##0\ &quot;pta&quot;_-;_-* &quot;-&quot;\ &quot;pta&quot;_-;_-@_-"/>
    <numFmt numFmtId="181" formatCode="_-* #,##0\ _p_t_a_-;\-* #,##0\ _p_t_a_-;_-* &quot;-&quot;\ _p_t_a_-;_-@_-"/>
    <numFmt numFmtId="182" formatCode="_-* #,##0.00\ &quot;pta&quot;_-;\-* #,##0.00\ &quot;pta&quot;_-;_-* &quot;-&quot;??\ &quot;pta&quot;_-;_-@_-"/>
    <numFmt numFmtId="183" formatCode="_-* #,##0.00\ _p_t_a_-;\-* #,##0.00\ _p_t_a_-;_-* &quot;-&quot;??\ _p_t_a_-;_-@_-"/>
    <numFmt numFmtId="184" formatCode="&quot;Yes&quot;;&quot;Yes&quot;;&quot;No&quot;"/>
    <numFmt numFmtId="185" formatCode="&quot;True&quot;;&quot;True&quot;;&quot;False&quot;"/>
    <numFmt numFmtId="186" formatCode="&quot;On&quot;;&quot;On&quot;;&quot;Off&quot;"/>
    <numFmt numFmtId="187" formatCode="[$€-2]\ #,##0.00_);[Red]\([$€-2]\ #,##0.00\)"/>
    <numFmt numFmtId="188" formatCode="[$-40A]dddd\,\ dd&quot; de &quot;mmmm&quot; de &quot;yyyy"/>
    <numFmt numFmtId="189" formatCode="[$-409]mmmm\ d\,\ yyyy;@"/>
    <numFmt numFmtId="190" formatCode="&quot;Sí&quot;;&quot;Sí&quot;;&quot;No&quot;"/>
    <numFmt numFmtId="191" formatCode="&quot;Verdadero&quot;;&quot;Verdadero&quot;;&quot;Falso&quot;"/>
    <numFmt numFmtId="192" formatCode="&quot;Activado&quot;;&quot;Activado&quot;;&quot;Desactivado&quot;"/>
  </numFmts>
  <fonts count="27">
    <font>
      <sz val="10"/>
      <name val="Arial"/>
      <family val="2"/>
    </font>
    <font>
      <b/>
      <sz val="10"/>
      <name val="Arial"/>
      <family val="2"/>
    </font>
    <font>
      <u val="single"/>
      <sz val="10"/>
      <color indexed="12"/>
      <name val="Arial"/>
      <family val="2"/>
    </font>
    <font>
      <u val="single"/>
      <sz val="10"/>
      <color indexed="36"/>
      <name val="Arial"/>
      <family val="2"/>
    </font>
    <font>
      <b/>
      <sz val="11"/>
      <name val="Arial"/>
      <family val="2"/>
    </font>
    <font>
      <b/>
      <sz val="18"/>
      <name val="Arial"/>
      <family val="2"/>
    </font>
    <font>
      <sz val="9"/>
      <name val="Arial"/>
      <family val="2"/>
    </font>
    <font>
      <sz val="8"/>
      <name val="Arial"/>
      <family val="2"/>
    </font>
    <font>
      <sz val="10"/>
      <color indexed="9"/>
      <name val="Arial"/>
      <family val="2"/>
    </font>
    <font>
      <b/>
      <u val="single"/>
      <sz val="10"/>
      <name val="Arial"/>
      <family val="2"/>
    </font>
    <font>
      <b/>
      <sz val="10"/>
      <color indexed="9"/>
      <name val="Arial"/>
      <family val="2"/>
    </font>
    <font>
      <b/>
      <u val="single"/>
      <sz val="11"/>
      <name val="Arial"/>
      <family val="2"/>
    </font>
    <font>
      <b/>
      <sz val="14"/>
      <name val="Arial"/>
      <family val="2"/>
    </font>
    <font>
      <sz val="11"/>
      <name val="Arial"/>
      <family val="2"/>
    </font>
    <font>
      <b/>
      <sz val="11"/>
      <color indexed="9"/>
      <name val="Arial"/>
      <family val="2"/>
    </font>
    <font>
      <b/>
      <sz val="16"/>
      <name val="Arial"/>
      <family val="2"/>
    </font>
    <font>
      <sz val="10.5"/>
      <name val="Arial"/>
      <family val="2"/>
    </font>
    <font>
      <b/>
      <sz val="12"/>
      <name val="Arial"/>
      <family val="2"/>
    </font>
    <font>
      <u val="single"/>
      <sz val="10"/>
      <name val="Arial"/>
      <family val="2"/>
    </font>
    <font>
      <b/>
      <sz val="11.5"/>
      <name val="Arial"/>
      <family val="2"/>
    </font>
    <font>
      <b/>
      <sz val="11.75"/>
      <name val="Arial"/>
      <family val="2"/>
    </font>
    <font>
      <sz val="10.75"/>
      <name val="Arial"/>
      <family val="2"/>
    </font>
    <font>
      <b/>
      <sz val="3"/>
      <name val="Arial"/>
      <family val="2"/>
    </font>
    <font>
      <sz val="2.5"/>
      <name val="Arial"/>
      <family val="2"/>
    </font>
    <font>
      <b/>
      <i/>
      <sz val="10"/>
      <name val="Arial"/>
      <family val="2"/>
    </font>
    <font>
      <sz val="10"/>
      <name val="Gulim"/>
      <family val="3"/>
    </font>
    <font>
      <sz val="8"/>
      <name val="Tahoma"/>
      <family val="2"/>
    </font>
  </fonts>
  <fills count="10">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11"/>
        <bgColor indexed="64"/>
      </patternFill>
    </fill>
    <fill>
      <patternFill patternType="solid">
        <fgColor indexed="34"/>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medium">
        <color indexed="8"/>
      </right>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color indexed="8"/>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lignment readingOrder="1"/>
      <protection/>
    </xf>
    <xf numFmtId="0" fontId="2" fillId="0" borderId="0" applyNumberFormat="0" applyFill="0" applyBorder="0" applyAlignment="0" applyProtection="0"/>
    <xf numFmtId="0" fontId="3"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0" fillId="0" borderId="1" xfId="0" applyBorder="1" applyAlignment="1">
      <alignment/>
    </xf>
    <xf numFmtId="0" fontId="10" fillId="3" borderId="1" xfId="0" applyFont="1" applyFill="1" applyBorder="1" applyAlignment="1">
      <alignment horizontal="center" vertical="top" wrapText="1"/>
    </xf>
    <xf numFmtId="0" fontId="1" fillId="0" borderId="1" xfId="0" applyFont="1" applyBorder="1" applyAlignment="1">
      <alignment/>
    </xf>
    <xf numFmtId="0" fontId="5" fillId="2" borderId="0" xfId="0" applyFont="1" applyFill="1" applyAlignment="1">
      <alignment horizontal="center"/>
    </xf>
    <xf numFmtId="0" fontId="0" fillId="2" borderId="0" xfId="0" applyFill="1" applyAlignment="1">
      <alignment/>
    </xf>
    <xf numFmtId="0" fontId="5" fillId="2" borderId="0" xfId="0" applyFont="1" applyFill="1" applyAlignment="1">
      <alignment/>
    </xf>
    <xf numFmtId="0" fontId="4" fillId="2" borderId="0" xfId="0" applyFont="1" applyFill="1" applyAlignment="1">
      <alignment horizontal="center"/>
    </xf>
    <xf numFmtId="0" fontId="6" fillId="2" borderId="1" xfId="0" applyFont="1" applyFill="1" applyBorder="1" applyAlignment="1">
      <alignment/>
    </xf>
    <xf numFmtId="0" fontId="7" fillId="2" borderId="1" xfId="0" applyFont="1" applyFill="1" applyBorder="1" applyAlignment="1">
      <alignment horizontal="center"/>
    </xf>
    <xf numFmtId="0" fontId="6" fillId="2" borderId="1" xfId="0" applyFont="1" applyFill="1" applyBorder="1" applyAlignment="1">
      <alignment horizontal="center"/>
    </xf>
    <xf numFmtId="0" fontId="0" fillId="2" borderId="1" xfId="0" applyFill="1" applyBorder="1" applyAlignment="1">
      <alignment/>
    </xf>
    <xf numFmtId="0" fontId="7" fillId="2" borderId="0" xfId="0" applyFont="1" applyFill="1" applyBorder="1" applyAlignment="1">
      <alignment/>
    </xf>
    <xf numFmtId="0" fontId="7" fillId="2" borderId="2" xfId="0" applyFont="1" applyFill="1" applyBorder="1" applyAlignment="1">
      <alignment horizontal="center"/>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xf>
    <xf numFmtId="0" fontId="7" fillId="2" borderId="5" xfId="0" applyFont="1"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1" fillId="2" borderId="0" xfId="0" applyFont="1" applyFill="1" applyAlignment="1">
      <alignment/>
    </xf>
    <xf numFmtId="0" fontId="4" fillId="2" borderId="0" xfId="0" applyFont="1" applyFill="1" applyAlignment="1">
      <alignment/>
    </xf>
    <xf numFmtId="0" fontId="9" fillId="2" borderId="0" xfId="0" applyFont="1" applyFill="1" applyAlignment="1">
      <alignment/>
    </xf>
    <xf numFmtId="0" fontId="0" fillId="2" borderId="0" xfId="0" applyFont="1" applyFill="1" applyAlignment="1">
      <alignment horizontal="left"/>
    </xf>
    <xf numFmtId="0" fontId="0" fillId="2" borderId="0" xfId="0" applyFill="1" applyAlignment="1">
      <alignment horizontal="right"/>
    </xf>
    <xf numFmtId="0" fontId="0" fillId="2" borderId="0" xfId="0" applyFill="1" applyAlignment="1">
      <alignment horizontal="left"/>
    </xf>
    <xf numFmtId="0" fontId="11" fillId="2" borderId="0" xfId="0" applyFont="1" applyFill="1" applyAlignment="1">
      <alignment/>
    </xf>
    <xf numFmtId="0" fontId="0" fillId="2" borderId="0" xfId="0" applyFill="1" applyAlignment="1">
      <alignment vertical="top" wrapText="1"/>
    </xf>
    <xf numFmtId="0" fontId="4" fillId="2" borderId="0" xfId="0" applyFont="1" applyFill="1" applyAlignment="1">
      <alignment horizontal="left"/>
    </xf>
    <xf numFmtId="0" fontId="6" fillId="2" borderId="0" xfId="0" applyFont="1" applyFill="1" applyBorder="1" applyAlignment="1">
      <alignment horizontal="left"/>
    </xf>
    <xf numFmtId="0" fontId="12" fillId="2" borderId="0" xfId="0" applyFont="1" applyFill="1" applyAlignment="1">
      <alignment horizontal="center"/>
    </xf>
    <xf numFmtId="0" fontId="0" fillId="0" borderId="0" xfId="0" applyFill="1" applyAlignment="1">
      <alignment/>
    </xf>
    <xf numFmtId="0" fontId="0" fillId="2" borderId="0" xfId="0" applyFill="1" applyAlignment="1">
      <alignment horizontal="justify" vertical="top" wrapText="1"/>
    </xf>
    <xf numFmtId="0" fontId="0" fillId="2" borderId="0" xfId="0" applyFill="1" applyAlignment="1">
      <alignment horizontal="center"/>
    </xf>
    <xf numFmtId="0" fontId="12" fillId="2" borderId="0" xfId="0" applyFont="1" applyFill="1" applyAlignment="1">
      <alignment horizontal="center" wrapText="1"/>
    </xf>
    <xf numFmtId="0" fontId="0" fillId="2" borderId="0" xfId="0" applyFill="1" applyAlignment="1">
      <alignment/>
    </xf>
    <xf numFmtId="0" fontId="1" fillId="2" borderId="0" xfId="0" applyFont="1" applyFill="1" applyAlignment="1">
      <alignment horizontal="left"/>
    </xf>
    <xf numFmtId="0" fontId="12" fillId="2" borderId="0" xfId="0" applyFont="1" applyFill="1" applyAlignment="1">
      <alignment horizontal="left"/>
    </xf>
    <xf numFmtId="0" fontId="0" fillId="2" borderId="0" xfId="0"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xf>
    <xf numFmtId="0" fontId="8" fillId="2" borderId="0" xfId="0" applyFont="1" applyFill="1" applyBorder="1" applyAlignment="1">
      <alignment/>
    </xf>
    <xf numFmtId="0" fontId="5" fillId="2" borderId="0" xfId="0" applyFont="1" applyFill="1" applyBorder="1" applyAlignment="1">
      <alignment/>
    </xf>
    <xf numFmtId="0" fontId="7" fillId="2" borderId="0" xfId="0" applyFont="1" applyFill="1" applyAlignment="1">
      <alignment/>
    </xf>
    <xf numFmtId="0" fontId="10" fillId="2" borderId="1" xfId="0" applyFont="1" applyFill="1" applyBorder="1" applyAlignment="1">
      <alignment horizontal="center"/>
    </xf>
    <xf numFmtId="0" fontId="13" fillId="2" borderId="0" xfId="0" applyFont="1" applyFill="1" applyAlignment="1">
      <alignment/>
    </xf>
    <xf numFmtId="0" fontId="0" fillId="2" borderId="0" xfId="0" applyFill="1" applyBorder="1" applyAlignment="1">
      <alignment horizontal="center"/>
    </xf>
    <xf numFmtId="0" fontId="0" fillId="2" borderId="1" xfId="0" applyFont="1" applyFill="1" applyBorder="1" applyAlignment="1">
      <alignment/>
    </xf>
    <xf numFmtId="0" fontId="1" fillId="2" borderId="0" xfId="0" applyFont="1" applyFill="1" applyAlignment="1">
      <alignment/>
    </xf>
    <xf numFmtId="0" fontId="15" fillId="2" borderId="0" xfId="0" applyFont="1" applyFill="1" applyAlignment="1">
      <alignment horizontal="left"/>
    </xf>
    <xf numFmtId="0" fontId="0" fillId="0" borderId="0" xfId="0" applyAlignment="1">
      <alignment/>
    </xf>
    <xf numFmtId="0" fontId="0" fillId="2" borderId="0" xfId="0" applyFont="1" applyFill="1" applyAlignment="1">
      <alignment horizontal="center" vertical="top" wrapText="1"/>
    </xf>
    <xf numFmtId="0" fontId="0" fillId="0" borderId="0" xfId="0" applyAlignment="1">
      <alignment horizontal="center"/>
    </xf>
    <xf numFmtId="0" fontId="11" fillId="2" borderId="0" xfId="0" applyFont="1" applyFill="1" applyAlignment="1">
      <alignment horizontal="center"/>
    </xf>
    <xf numFmtId="0" fontId="1" fillId="2" borderId="0" xfId="0" applyFont="1" applyFill="1" applyAlignment="1">
      <alignment horizontal="justify" vertical="top" wrapText="1"/>
    </xf>
    <xf numFmtId="0" fontId="0" fillId="2" borderId="2" xfId="0" applyFill="1" applyBorder="1" applyAlignment="1">
      <alignment horizontal="center"/>
    </xf>
    <xf numFmtId="0" fontId="0" fillId="2" borderId="9" xfId="0" applyFill="1" applyBorder="1" applyAlignment="1">
      <alignment horizontal="center"/>
    </xf>
    <xf numFmtId="0" fontId="1" fillId="2" borderId="0" xfId="0" applyFont="1" applyFill="1" applyBorder="1" applyAlignment="1">
      <alignment horizontal="left"/>
    </xf>
    <xf numFmtId="0" fontId="0" fillId="2" borderId="0" xfId="0" applyFill="1" applyAlignment="1">
      <alignment horizontal="left" vertical="top" wrapText="1"/>
    </xf>
    <xf numFmtId="0" fontId="1" fillId="2" borderId="0" xfId="0" applyFont="1" applyFill="1" applyAlignment="1">
      <alignment horizontal="center"/>
    </xf>
    <xf numFmtId="0" fontId="0" fillId="2" borderId="0" xfId="0" applyFont="1" applyFill="1" applyAlignment="1">
      <alignment horizontal="justify" vertical="top" wrapText="1"/>
    </xf>
    <xf numFmtId="0" fontId="1" fillId="2" borderId="0" xfId="0" applyFont="1" applyFill="1" applyAlignment="1">
      <alignment horizontal="left" vertical="top" wrapText="1"/>
    </xf>
    <xf numFmtId="0" fontId="0" fillId="2" borderId="0" xfId="15">
      <alignment readingOrder="1"/>
      <protection/>
    </xf>
    <xf numFmtId="0" fontId="0" fillId="2" borderId="1" xfId="0" applyFill="1" applyBorder="1" applyAlignment="1">
      <alignment horizontal="center"/>
    </xf>
    <xf numFmtId="0" fontId="0" fillId="4" borderId="1" xfId="0" applyFill="1" applyBorder="1" applyAlignment="1">
      <alignment/>
    </xf>
    <xf numFmtId="0" fontId="0" fillId="5" borderId="1" xfId="0" applyFill="1" applyBorder="1" applyAlignment="1">
      <alignment/>
    </xf>
    <xf numFmtId="0" fontId="0" fillId="6" borderId="1" xfId="0" applyFill="1" applyBorder="1" applyAlignment="1">
      <alignment/>
    </xf>
    <xf numFmtId="0" fontId="0" fillId="2" borderId="1" xfId="0" applyFont="1" applyFill="1" applyBorder="1" applyAlignment="1">
      <alignment horizontal="center" vertical="center"/>
    </xf>
    <xf numFmtId="0" fontId="0" fillId="2" borderId="0" xfId="0" applyFont="1" applyFill="1" applyAlignment="1">
      <alignment horizontal="left"/>
    </xf>
    <xf numFmtId="0" fontId="0" fillId="2" borderId="0" xfId="0" applyFill="1" applyAlignment="1">
      <alignment wrapText="1"/>
    </xf>
    <xf numFmtId="0" fontId="0" fillId="0" borderId="1" xfId="0" applyFill="1" applyBorder="1" applyAlignment="1">
      <alignment/>
    </xf>
    <xf numFmtId="0" fontId="0" fillId="0" borderId="1" xfId="0" applyFill="1" applyBorder="1" applyAlignment="1">
      <alignment horizontal="center" vertical="center" wrapText="1" readingOrder="1"/>
    </xf>
    <xf numFmtId="0" fontId="0" fillId="0" borderId="9" xfId="0" applyFill="1" applyBorder="1" applyAlignment="1">
      <alignment/>
    </xf>
    <xf numFmtId="0" fontId="0" fillId="0" borderId="1" xfId="0" applyFill="1" applyBorder="1" applyAlignment="1">
      <alignment vertical="center"/>
    </xf>
    <xf numFmtId="0" fontId="1" fillId="0" borderId="1" xfId="0" applyFont="1" applyBorder="1" applyAlignment="1">
      <alignment vertical="center" wrapText="1"/>
    </xf>
    <xf numFmtId="0" fontId="0" fillId="0" borderId="9" xfId="0"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14" fontId="7" fillId="2" borderId="1" xfId="0" applyNumberFormat="1" applyFont="1" applyFill="1" applyBorder="1" applyAlignment="1">
      <alignment horizontal="center"/>
    </xf>
    <xf numFmtId="14" fontId="7" fillId="2" borderId="6" xfId="0" applyNumberFormat="1" applyFont="1" applyFill="1" applyBorder="1" applyAlignment="1">
      <alignment horizontal="center"/>
    </xf>
    <xf numFmtId="0" fontId="4" fillId="7" borderId="10" xfId="0" applyFont="1" applyFill="1" applyBorder="1" applyAlignment="1">
      <alignment horizontal="center"/>
    </xf>
    <xf numFmtId="0" fontId="0" fillId="0" borderId="10" xfId="0" applyBorder="1" applyAlignment="1">
      <alignment/>
    </xf>
    <xf numFmtId="0" fontId="0" fillId="0" borderId="11" xfId="0" applyFont="1" applyBorder="1" applyAlignment="1">
      <alignment/>
    </xf>
    <xf numFmtId="0" fontId="0" fillId="0" borderId="12" xfId="0" applyFont="1" applyBorder="1" applyAlignment="1">
      <alignment/>
    </xf>
    <xf numFmtId="0" fontId="0" fillId="0" borderId="11" xfId="0" applyFont="1" applyBorder="1" applyAlignment="1">
      <alignment horizontal="justify" vertical="top"/>
    </xf>
    <xf numFmtId="0" fontId="0" fillId="0" borderId="11" xfId="0" applyFont="1" applyBorder="1" applyAlignment="1">
      <alignment horizontal="justify"/>
    </xf>
    <xf numFmtId="0" fontId="25" fillId="0" borderId="13" xfId="0" applyFont="1" applyBorder="1" applyAlignment="1">
      <alignment/>
    </xf>
    <xf numFmtId="0" fontId="0" fillId="0" borderId="14" xfId="0" applyFont="1" applyBorder="1" applyAlignment="1">
      <alignment/>
    </xf>
    <xf numFmtId="0" fontId="0" fillId="2" borderId="15" xfId="0" applyFont="1" applyFill="1" applyBorder="1" applyAlignment="1">
      <alignment/>
    </xf>
    <xf numFmtId="0" fontId="0" fillId="2" borderId="12"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2" borderId="11" xfId="0" applyFont="1" applyFill="1" applyBorder="1" applyAlignment="1">
      <alignment/>
    </xf>
    <xf numFmtId="0" fontId="0" fillId="2" borderId="11" xfId="0" applyFont="1" applyFill="1" applyBorder="1" applyAlignment="1">
      <alignment horizontal="justify"/>
    </xf>
    <xf numFmtId="0" fontId="1" fillId="5" borderId="1" xfId="0" applyFont="1" applyFill="1" applyBorder="1" applyAlignment="1">
      <alignment horizontal="center"/>
    </xf>
    <xf numFmtId="0" fontId="0" fillId="2" borderId="16" xfId="0" applyFont="1" applyFill="1" applyBorder="1" applyAlignment="1">
      <alignment/>
    </xf>
    <xf numFmtId="0" fontId="0" fillId="0" borderId="12" xfId="0" applyFont="1" applyBorder="1" applyAlignment="1" quotePrefix="1">
      <alignment wrapText="1"/>
    </xf>
    <xf numFmtId="0" fontId="5" fillId="2" borderId="0" xfId="0" applyFont="1" applyFill="1" applyBorder="1" applyAlignment="1">
      <alignment horizontal="center"/>
    </xf>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justify" vertical="top" wrapText="1"/>
    </xf>
    <xf numFmtId="0" fontId="1" fillId="2" borderId="0" xfId="0" applyFont="1" applyFill="1" applyAlignment="1">
      <alignment horizontal="left" wrapText="1"/>
    </xf>
    <xf numFmtId="0" fontId="1" fillId="2" borderId="0" xfId="0" applyFont="1" applyFill="1" applyAlignment="1">
      <alignment wrapText="1"/>
    </xf>
    <xf numFmtId="0" fontId="0" fillId="0" borderId="0" xfId="0" applyAlignment="1">
      <alignment/>
    </xf>
    <xf numFmtId="0" fontId="0" fillId="2" borderId="0" xfId="0" applyFont="1" applyFill="1" applyAlignment="1">
      <alignment horizontal="left" wrapText="1"/>
    </xf>
    <xf numFmtId="0" fontId="0" fillId="2" borderId="0" xfId="0" applyFill="1" applyAlignment="1">
      <alignment horizontal="left"/>
    </xf>
    <xf numFmtId="0" fontId="1" fillId="2" borderId="0" xfId="0" applyFont="1" applyFill="1" applyAlignment="1">
      <alignment horizontal="justify" vertical="top" wrapText="1"/>
    </xf>
    <xf numFmtId="0" fontId="11" fillId="2" borderId="0" xfId="0" applyFont="1" applyFill="1" applyAlignment="1">
      <alignment horizontal="center"/>
    </xf>
    <xf numFmtId="0" fontId="0" fillId="0" borderId="0" xfId="0" applyAlignment="1">
      <alignment horizontal="left"/>
    </xf>
    <xf numFmtId="0" fontId="0" fillId="2" borderId="0" xfId="0" applyFill="1" applyAlignment="1">
      <alignment horizontal="left" indent="2"/>
    </xf>
    <xf numFmtId="0" fontId="0" fillId="2" borderId="0" xfId="0" applyFont="1" applyFill="1" applyAlignment="1">
      <alignment horizontal="justify" vertical="top" wrapText="1"/>
    </xf>
    <xf numFmtId="0" fontId="0" fillId="8" borderId="1" xfId="0" applyFill="1" applyBorder="1" applyAlignment="1">
      <alignment/>
    </xf>
    <xf numFmtId="0" fontId="1" fillId="2" borderId="0" xfId="0" applyFont="1" applyFill="1" applyAlignment="1">
      <alignment horizontal="left"/>
    </xf>
    <xf numFmtId="0" fontId="0" fillId="2" borderId="1" xfId="0" applyFill="1" applyBorder="1" applyAlignment="1">
      <alignment/>
    </xf>
    <xf numFmtId="0" fontId="0" fillId="0" borderId="1" xfId="0" applyBorder="1" applyAlignment="1">
      <alignment/>
    </xf>
    <xf numFmtId="0" fontId="0" fillId="2" borderId="2" xfId="0" applyFill="1" applyBorder="1" applyAlignment="1">
      <alignment horizontal="center"/>
    </xf>
    <xf numFmtId="0" fontId="0" fillId="2" borderId="9" xfId="0" applyFill="1" applyBorder="1" applyAlignment="1">
      <alignment horizontal="center"/>
    </xf>
    <xf numFmtId="0" fontId="10" fillId="2" borderId="2" xfId="0" applyFont="1" applyFill="1" applyBorder="1" applyAlignment="1">
      <alignment horizontal="center"/>
    </xf>
    <xf numFmtId="0" fontId="10" fillId="2" borderId="17" xfId="0" applyFont="1" applyFill="1" applyBorder="1" applyAlignment="1">
      <alignment horizontal="center"/>
    </xf>
    <xf numFmtId="0" fontId="10" fillId="2" borderId="9" xfId="0" applyFont="1" applyFill="1" applyBorder="1" applyAlignment="1">
      <alignment horizontal="center"/>
    </xf>
    <xf numFmtId="0" fontId="7" fillId="2" borderId="2" xfId="0" applyFont="1" applyFill="1" applyBorder="1" applyAlignment="1">
      <alignment horizontal="center"/>
    </xf>
    <xf numFmtId="0" fontId="7" fillId="2" borderId="9" xfId="0" applyFont="1" applyFill="1" applyBorder="1" applyAlignment="1">
      <alignment horizontal="center"/>
    </xf>
    <xf numFmtId="0" fontId="7" fillId="2" borderId="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0" fillId="2" borderId="0" xfId="0" applyFont="1" applyFill="1" applyAlignment="1">
      <alignment horizontal="left"/>
    </xf>
    <xf numFmtId="0" fontId="0" fillId="2" borderId="17" xfId="0"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xf>
    <xf numFmtId="0" fontId="0" fillId="0" borderId="0" xfId="0" applyAlignment="1">
      <alignment horizontal="center"/>
    </xf>
    <xf numFmtId="0" fontId="14" fillId="7" borderId="2" xfId="0" applyFont="1" applyFill="1" applyBorder="1" applyAlignment="1">
      <alignment horizontal="left"/>
    </xf>
    <xf numFmtId="0" fontId="14" fillId="7" borderId="17" xfId="0" applyFont="1" applyFill="1" applyBorder="1" applyAlignment="1">
      <alignment horizontal="left"/>
    </xf>
    <xf numFmtId="0" fontId="1" fillId="2" borderId="2" xfId="0" applyFont="1" applyFill="1" applyBorder="1" applyAlignment="1">
      <alignment/>
    </xf>
    <xf numFmtId="0" fontId="1" fillId="2" borderId="9" xfId="0" applyFont="1" applyFill="1" applyBorder="1" applyAlignment="1">
      <alignment/>
    </xf>
    <xf numFmtId="0" fontId="17" fillId="2" borderId="0" xfId="0" applyFont="1" applyFill="1" applyAlignment="1">
      <alignment horizontal="center"/>
    </xf>
    <xf numFmtId="0" fontId="17" fillId="0" borderId="0" xfId="0" applyFont="1" applyAlignment="1">
      <alignment horizontal="center"/>
    </xf>
    <xf numFmtId="0" fontId="0" fillId="2" borderId="2" xfId="0" applyFill="1" applyBorder="1" applyAlignment="1">
      <alignment/>
    </xf>
    <xf numFmtId="0" fontId="0" fillId="2" borderId="9" xfId="0" applyFill="1" applyBorder="1" applyAlignment="1">
      <alignment/>
    </xf>
    <xf numFmtId="0" fontId="0" fillId="0" borderId="17" xfId="0" applyBorder="1" applyAlignment="1">
      <alignment horizontal="left"/>
    </xf>
    <xf numFmtId="0" fontId="0" fillId="0" borderId="9" xfId="0" applyBorder="1" applyAlignment="1">
      <alignment horizontal="left"/>
    </xf>
    <xf numFmtId="0" fontId="14" fillId="7" borderId="1" xfId="0" applyFont="1" applyFill="1" applyBorder="1" applyAlignment="1">
      <alignment horizontal="left"/>
    </xf>
    <xf numFmtId="0" fontId="0" fillId="0" borderId="1" xfId="0" applyBorder="1" applyAlignment="1">
      <alignment horizontal="left"/>
    </xf>
    <xf numFmtId="0" fontId="24" fillId="7" borderId="21" xfId="0" applyFont="1" applyFill="1" applyBorder="1" applyAlignment="1">
      <alignment/>
    </xf>
    <xf numFmtId="0" fontId="24" fillId="7" borderId="22" xfId="0" applyFont="1" applyFill="1" applyBorder="1" applyAlignment="1">
      <alignment/>
    </xf>
    <xf numFmtId="0" fontId="1" fillId="9" borderId="1" xfId="0" applyFont="1" applyFill="1" applyBorder="1" applyAlignment="1">
      <alignment/>
    </xf>
  </cellXfs>
  <cellStyles count="9">
    <cellStyle name="Normal" xfId="0"/>
    <cellStyle name="bloquead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FF0000"/>
        </patternFill>
      </fill>
      <border>
        <left style="thin">
          <color rgb="FF000000"/>
        </left>
        <right style="thin">
          <color rgb="FF000000"/>
        </right>
        <top style="thin"/>
        <bottom style="thin">
          <color rgb="FF000000"/>
        </bottom>
      </border>
    </dxf>
    <dxf>
      <font>
        <b/>
        <i val="0"/>
      </font>
      <fill>
        <patternFill>
          <bgColor rgb="FF00FF00"/>
        </patternFill>
      </fill>
      <border>
        <left style="thin">
          <color rgb="FF000000"/>
        </left>
        <right style="thin">
          <color rgb="FF000000"/>
        </right>
        <top style="thin"/>
        <bottom style="thin">
          <color rgb="FF000000"/>
        </bottom>
      </border>
    </dxf>
    <dxf>
      <font>
        <b/>
        <i val="0"/>
      </font>
      <fill>
        <patternFill>
          <bgColor rgb="FFFFFF00"/>
        </patternFill>
      </fill>
      <border>
        <left style="thin">
          <color rgb="FF000000"/>
        </left>
        <right style="thin">
          <color rgb="FF000000"/>
        </right>
        <top style="thin"/>
        <bottom style="thin">
          <color rgb="FF000000"/>
        </bottom>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Test Status </a:t>
            </a:r>
          </a:p>
        </c:rich>
      </c:tx>
      <c:layout/>
      <c:spPr>
        <a:noFill/>
        <a:ln>
          <a:noFill/>
        </a:ln>
      </c:spPr>
    </c:title>
    <c:view3D>
      <c:rotX val="15"/>
      <c:hPercent val="100"/>
      <c:rotY val="0"/>
      <c:depthPercent val="100"/>
      <c:rAngAx val="1"/>
    </c:view3D>
    <c:plotArea>
      <c:layout>
        <c:manualLayout>
          <c:xMode val="edge"/>
          <c:yMode val="edge"/>
          <c:x val="0.12125"/>
          <c:y val="0.3935"/>
          <c:w val="0.65475"/>
          <c:h val="0.42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00FF00"/>
              </a:solidFill>
            </c:spPr>
          </c:dPt>
          <c:dPt>
            <c:idx val="2"/>
            <c:spPr>
              <a:solidFill>
                <a:srgbClr val="FFFF00"/>
              </a:solidFill>
            </c:spPr>
          </c:dPt>
          <c:dLbls>
            <c:numFmt formatCode="General" sourceLinked="1"/>
            <c:showLegendKey val="0"/>
            <c:showVal val="0"/>
            <c:showBubbleSize val="0"/>
            <c:showCatName val="0"/>
            <c:showSerName val="0"/>
            <c:showLeaderLines val="1"/>
            <c:showPercent val="1"/>
          </c:dLbls>
          <c:cat>
            <c:strRef>
              <c:f>'Used Parameters'!$A$5:$A$7</c:f>
              <c:strCache>
                <c:ptCount val="3"/>
                <c:pt idx="0">
                  <c:v>Fail</c:v>
                </c:pt>
                <c:pt idx="1">
                  <c:v>Pass, Skip</c:v>
                </c:pt>
                <c:pt idx="2">
                  <c:v>Pending, Blocked</c:v>
                </c:pt>
              </c:strCache>
            </c:strRef>
          </c:cat>
          <c:val>
            <c:numRef>
              <c:f>'Used Parameters'!$B$5:$B$7</c:f>
              <c:numCache>
                <c:ptCount val="3"/>
                <c:pt idx="0">
                  <c:v>0</c:v>
                </c:pt>
                <c:pt idx="1">
                  <c:v>20</c:v>
                </c:pt>
                <c:pt idx="2">
                  <c:v>54</c:v>
                </c:pt>
              </c:numCache>
            </c:numRef>
          </c:val>
        </c:ser>
      </c:pie3DChart>
      <c:spPr>
        <a:noFill/>
        <a:ln>
          <a:noFill/>
        </a:ln>
      </c:spPr>
    </c:plotArea>
    <c:legend>
      <c:legendPos val="r"/>
      <c:layout>
        <c:manualLayout>
          <c:xMode val="edge"/>
          <c:yMode val="edge"/>
          <c:x val="0.8055"/>
          <c:y val="0.022"/>
          <c:w val="0.1895"/>
          <c:h val="0.2905"/>
        </c:manualLayout>
      </c:layout>
      <c:overlay val="0"/>
    </c:legend>
    <c:sideWall>
      <c:thickness val="0"/>
    </c:sideWall>
    <c:backWall>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Errors Type</a:t>
            </a:r>
          </a:p>
        </c:rich>
      </c:tx>
      <c:layout/>
      <c:spPr>
        <a:noFill/>
        <a:ln>
          <a:noFill/>
        </a:ln>
      </c:spPr>
    </c:title>
    <c:view3D>
      <c:rotX val="15"/>
      <c:hPercent val="100"/>
      <c:rotY val="0"/>
      <c:depthPercent val="100"/>
      <c:rAngAx val="1"/>
    </c:view3D>
    <c:plotArea>
      <c:layout>
        <c:manualLayout>
          <c:xMode val="edge"/>
          <c:yMode val="edge"/>
          <c:x val="0.13"/>
          <c:y val="0.41975"/>
          <c:w val="0.6345"/>
          <c:h val="0.3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00FF00"/>
              </a:solidFill>
            </c:spPr>
          </c:dPt>
          <c:dPt>
            <c:idx val="2"/>
            <c:spPr>
              <a:solidFill>
                <a:srgbClr val="CCFFFF"/>
              </a:solidFill>
            </c:spPr>
          </c:dPt>
          <c:dLbls>
            <c:numFmt formatCode="General" sourceLinked="1"/>
            <c:showLegendKey val="0"/>
            <c:showVal val="0"/>
            <c:showBubbleSize val="0"/>
            <c:showCatName val="0"/>
            <c:showSerName val="0"/>
            <c:showLeaderLines val="1"/>
            <c:showPercent val="1"/>
          </c:dLbls>
          <c:cat>
            <c:strRef>
              <c:f>'Used Parameters'!$A$10:$A$12</c:f>
              <c:strCache>
                <c:ptCount val="3"/>
                <c:pt idx="0">
                  <c:v>High</c:v>
                </c:pt>
                <c:pt idx="1">
                  <c:v>Medium</c:v>
                </c:pt>
                <c:pt idx="2">
                  <c:v>Low</c:v>
                </c:pt>
              </c:strCache>
            </c:strRef>
          </c:cat>
          <c:val>
            <c:numRef>
              <c:f>'Used Parameters'!$B$10:$B$12</c:f>
              <c:numCache>
                <c:ptCount val="3"/>
                <c:pt idx="0">
                  <c:v>0</c:v>
                </c:pt>
                <c:pt idx="1">
                  <c:v>0</c:v>
                </c:pt>
                <c:pt idx="2">
                  <c:v>0</c:v>
                </c:pt>
              </c:numCache>
            </c:numRef>
          </c:val>
        </c:ser>
      </c:pie3DChart>
      <c:spPr>
        <a:noFill/>
        <a:ln>
          <a:noFill/>
        </a:ln>
      </c:spPr>
    </c:plotArea>
    <c:legend>
      <c:legendPos val="r"/>
      <c:layout>
        <c:manualLayout>
          <c:xMode val="edge"/>
          <c:yMode val="edge"/>
          <c:x val="0.80625"/>
          <c:y val="0.0365"/>
          <c:w val="0.18875"/>
          <c:h val="0.28825"/>
        </c:manualLayout>
      </c:layout>
      <c:overlay val="0"/>
      <c:txPr>
        <a:bodyPr vert="horz" rot="0"/>
        <a:lstStyle/>
        <a:p>
          <a:pPr>
            <a:defRPr lang="en-US" cap="none" sz="105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Test Status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00FF00"/>
              </a:solidFill>
            </c:spPr>
          </c:dPt>
          <c:dPt>
            <c:idx val="2"/>
            <c:spPr>
              <a:solidFill>
                <a:srgbClr val="FFFF00"/>
              </a:solidFill>
            </c:spPr>
          </c:dPt>
          <c:dLbls>
            <c:numFmt formatCode="General" sourceLinked="1"/>
            <c:showLegendKey val="0"/>
            <c:showVal val="0"/>
            <c:showBubbleSize val="0"/>
            <c:showCatName val="0"/>
            <c:showSerName val="0"/>
            <c:showLeaderLines val="1"/>
            <c:showPercent val="1"/>
          </c:dLbls>
          <c:cat>
            <c:strRef>
              <c:f>'Used Parameters'!$A$5:$A$7</c:f>
              <c:strCache>
                <c:ptCount val="3"/>
                <c:pt idx="0">
                  <c:v>Fail</c:v>
                </c:pt>
                <c:pt idx="1">
                  <c:v>Pass, Skip</c:v>
                </c:pt>
                <c:pt idx="2">
                  <c:v>Pending, Blocked</c:v>
                </c:pt>
              </c:strCache>
            </c:strRef>
          </c:cat>
          <c:val>
            <c:numRef>
              <c:f>'Used Parameters'!$B$5:$B$7</c:f>
              <c:numCache>
                <c:ptCount val="3"/>
                <c:pt idx="0">
                  <c:v>0</c:v>
                </c:pt>
                <c:pt idx="1">
                  <c:v>19</c:v>
                </c:pt>
                <c:pt idx="2">
                  <c:v>53</c:v>
                </c:pt>
              </c:numCache>
            </c:numRef>
          </c:val>
        </c:ser>
      </c:pie3DChart>
      <c:spPr>
        <a:noFill/>
        <a:ln>
          <a:noFill/>
        </a:ln>
      </c:spPr>
    </c:plotArea>
    <c:legend>
      <c:legendPos val="r"/>
      <c:layout/>
      <c:overlay val="0"/>
      <c:txPr>
        <a:bodyPr vert="horz" rot="0"/>
        <a:lstStyle/>
        <a:p>
          <a:pPr>
            <a:defRPr lang="en-US" cap="none" sz="105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Errors Type</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00FF00"/>
              </a:solidFill>
            </c:spPr>
          </c:dPt>
          <c:dPt>
            <c:idx val="2"/>
            <c:spPr>
              <a:solidFill>
                <a:srgbClr val="CCFFFF"/>
              </a:solidFill>
            </c:spPr>
          </c:dPt>
          <c:dLbls>
            <c:numFmt formatCode="General" sourceLinked="1"/>
            <c:showLegendKey val="0"/>
            <c:showVal val="0"/>
            <c:showBubbleSize val="0"/>
            <c:showCatName val="0"/>
            <c:showSerName val="0"/>
            <c:showLeaderLines val="1"/>
            <c:showPercent val="1"/>
          </c:dLbls>
          <c:cat>
            <c:strRef>
              <c:f>'Used Parameters'!$A$10:$A$12</c:f>
              <c:strCache>
                <c:ptCount val="3"/>
                <c:pt idx="0">
                  <c:v>High</c:v>
                </c:pt>
                <c:pt idx="1">
                  <c:v>Medium</c:v>
                </c:pt>
                <c:pt idx="2">
                  <c:v>Low</c:v>
                </c:pt>
              </c:strCache>
            </c:strRef>
          </c:cat>
          <c:val>
            <c:numRef>
              <c:f>'Used Parameters'!$B$10:$B$12</c:f>
              <c:numCache>
                <c:ptCount val="3"/>
                <c:pt idx="0">
                  <c:v>0</c:v>
                </c:pt>
                <c:pt idx="1">
                  <c:v>0</c:v>
                </c:pt>
                <c:pt idx="2">
                  <c:v>0</c:v>
                </c:pt>
              </c:numCache>
            </c:numRef>
          </c:val>
        </c:ser>
      </c:pie3DChart>
      <c:spPr>
        <a:noFill/>
        <a:ln>
          <a:noFill/>
        </a:ln>
      </c:spPr>
    </c:plotArea>
    <c:legend>
      <c:legendPos val="r"/>
      <c:layout/>
      <c:overlay val="0"/>
      <c:txPr>
        <a:bodyPr vert="horz" rot="0"/>
        <a:lstStyle/>
        <a:p>
          <a:pPr>
            <a:defRPr lang="en-US" cap="none" sz="105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5</xdr:row>
      <xdr:rowOff>114300</xdr:rowOff>
    </xdr:from>
    <xdr:ext cx="76200" cy="200025"/>
    <xdr:sp>
      <xdr:nvSpPr>
        <xdr:cNvPr id="1" name="TextBox 13"/>
        <xdr:cNvSpPr txBox="1">
          <a:spLocks noChangeArrowheads="1"/>
        </xdr:cNvSpPr>
      </xdr:nvSpPr>
      <xdr:spPr>
        <a:xfrm>
          <a:off x="2676525" y="847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1428750</xdr:colOff>
      <xdr:row>4</xdr:row>
      <xdr:rowOff>85725</xdr:rowOff>
    </xdr:from>
    <xdr:ext cx="238125" cy="238125"/>
    <xdr:sp>
      <xdr:nvSpPr>
        <xdr:cNvPr id="2" name="TextBox 14"/>
        <xdr:cNvSpPr txBox="1">
          <a:spLocks noChangeArrowheads="1"/>
        </xdr:cNvSpPr>
      </xdr:nvSpPr>
      <xdr:spPr>
        <a:xfrm>
          <a:off x="2562225" y="666750"/>
          <a:ext cx="238125" cy="238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latin typeface="Arial"/>
              <a:ea typeface="Arial"/>
              <a:cs typeface="Arial"/>
            </a:rPr>
            <a:t>X</a:t>
          </a:r>
        </a:p>
      </xdr:txBody>
    </xdr:sp>
    <xdr:clientData/>
  </xdr:oneCellAnchor>
  <xdr:oneCellAnchor>
    <xdr:from>
      <xdr:col>2</xdr:col>
      <xdr:colOff>1428750</xdr:colOff>
      <xdr:row>6</xdr:row>
      <xdr:rowOff>28575</xdr:rowOff>
    </xdr:from>
    <xdr:ext cx="238125" cy="238125"/>
    <xdr:sp>
      <xdr:nvSpPr>
        <xdr:cNvPr id="3" name="TextBox 15"/>
        <xdr:cNvSpPr txBox="1">
          <a:spLocks noChangeArrowheads="1"/>
        </xdr:cNvSpPr>
      </xdr:nvSpPr>
      <xdr:spPr>
        <a:xfrm>
          <a:off x="2562225" y="981075"/>
          <a:ext cx="238125" cy="238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oneCellAnchor>
    <xdr:from>
      <xdr:col>2</xdr:col>
      <xdr:colOff>1428750</xdr:colOff>
      <xdr:row>8</xdr:row>
      <xdr:rowOff>38100</xdr:rowOff>
    </xdr:from>
    <xdr:ext cx="238125" cy="238125"/>
    <xdr:sp>
      <xdr:nvSpPr>
        <xdr:cNvPr id="4" name="TextBox 16"/>
        <xdr:cNvSpPr txBox="1">
          <a:spLocks noChangeArrowheads="1"/>
        </xdr:cNvSpPr>
      </xdr:nvSpPr>
      <xdr:spPr>
        <a:xfrm>
          <a:off x="2562225" y="1304925"/>
          <a:ext cx="238125" cy="238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oneCellAnchor>
  <xdr:twoCellAnchor>
    <xdr:from>
      <xdr:col>4</xdr:col>
      <xdr:colOff>257175</xdr:colOff>
      <xdr:row>6</xdr:row>
      <xdr:rowOff>57150</xdr:rowOff>
    </xdr:from>
    <xdr:to>
      <xdr:col>9</xdr:col>
      <xdr:colOff>704850</xdr:colOff>
      <xdr:row>10</xdr:row>
      <xdr:rowOff>0</xdr:rowOff>
    </xdr:to>
    <xdr:sp>
      <xdr:nvSpPr>
        <xdr:cNvPr id="5" name="TextBox 29"/>
        <xdr:cNvSpPr txBox="1">
          <a:spLocks noChangeArrowheads="1"/>
        </xdr:cNvSpPr>
      </xdr:nvSpPr>
      <xdr:spPr>
        <a:xfrm>
          <a:off x="3924300" y="1009650"/>
          <a:ext cx="4010025" cy="590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28575</xdr:colOff>
      <xdr:row>11</xdr:row>
      <xdr:rowOff>47625</xdr:rowOff>
    </xdr:from>
    <xdr:to>
      <xdr:col>10</xdr:col>
      <xdr:colOff>0</xdr:colOff>
      <xdr:row>28</xdr:row>
      <xdr:rowOff>28575</xdr:rowOff>
    </xdr:to>
    <xdr:graphicFrame>
      <xdr:nvGraphicFramePr>
        <xdr:cNvPr id="6" name="Chart 31"/>
        <xdr:cNvGraphicFramePr/>
      </xdr:nvGraphicFramePr>
      <xdr:xfrm>
        <a:off x="266700" y="1809750"/>
        <a:ext cx="7677150" cy="2676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10</xdr:col>
      <xdr:colOff>0</xdr:colOff>
      <xdr:row>57</xdr:row>
      <xdr:rowOff>104775</xdr:rowOff>
    </xdr:to>
    <xdr:graphicFrame>
      <xdr:nvGraphicFramePr>
        <xdr:cNvPr id="7" name="Chart 37"/>
        <xdr:cNvGraphicFramePr/>
      </xdr:nvGraphicFramePr>
      <xdr:xfrm>
        <a:off x="238125" y="6705600"/>
        <a:ext cx="7705725" cy="2695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0</xdr:row>
      <xdr:rowOff>0</xdr:rowOff>
    </xdr:from>
    <xdr:ext cx="76200" cy="200025"/>
    <xdr:sp>
      <xdr:nvSpPr>
        <xdr:cNvPr id="1" name="TextBox 2"/>
        <xdr:cNvSpPr txBox="1">
          <a:spLocks noChangeArrowheads="1"/>
        </xdr:cNvSpPr>
      </xdr:nvSpPr>
      <xdr:spPr>
        <a:xfrm>
          <a:off x="7334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257175</xdr:colOff>
      <xdr:row>0</xdr:row>
      <xdr:rowOff>0</xdr:rowOff>
    </xdr:from>
    <xdr:to>
      <xdr:col>7</xdr:col>
      <xdr:colOff>609600</xdr:colOff>
      <xdr:row>0</xdr:row>
      <xdr:rowOff>0</xdr:rowOff>
    </xdr:to>
    <xdr:sp>
      <xdr:nvSpPr>
        <xdr:cNvPr id="2" name="TextBox 6"/>
        <xdr:cNvSpPr txBox="1">
          <a:spLocks noChangeArrowheads="1"/>
        </xdr:cNvSpPr>
      </xdr:nvSpPr>
      <xdr:spPr>
        <a:xfrm>
          <a:off x="5429250" y="0"/>
          <a:ext cx="616267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8</xdr:col>
      <xdr:colOff>0</xdr:colOff>
      <xdr:row>0</xdr:row>
      <xdr:rowOff>0</xdr:rowOff>
    </xdr:to>
    <xdr:graphicFrame>
      <xdr:nvGraphicFramePr>
        <xdr:cNvPr id="3" name="Chart 7"/>
        <xdr:cNvGraphicFramePr/>
      </xdr:nvGraphicFramePr>
      <xdr:xfrm>
        <a:off x="609600" y="0"/>
        <a:ext cx="109823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8</xdr:col>
      <xdr:colOff>0</xdr:colOff>
      <xdr:row>0</xdr:row>
      <xdr:rowOff>0</xdr:rowOff>
    </xdr:to>
    <xdr:graphicFrame>
      <xdr:nvGraphicFramePr>
        <xdr:cNvPr id="4" name="Chart 8"/>
        <xdr:cNvGraphicFramePr/>
      </xdr:nvGraphicFramePr>
      <xdr:xfrm>
        <a:off x="609600" y="0"/>
        <a:ext cx="10982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5.vml" /><Relationship Id="rId5" Type="http://schemas.openxmlformats.org/officeDocument/2006/relationships/vmlDrawing" Target="../drawings/vmlDrawing6.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vmlDrawing" Target="../drawings/vmlDrawing10.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1.vml" /><Relationship Id="rId3" Type="http://schemas.openxmlformats.org/officeDocument/2006/relationships/drawing" Target="../drawings/drawing2.xml" /><Relationship Id="rId4" Type="http://schemas.openxmlformats.org/officeDocument/2006/relationships/vmlDrawing" Target="../drawings/vmlDrawing12.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3:O72"/>
  <sheetViews>
    <sheetView workbookViewId="0" topLeftCell="A1">
      <selection activeCell="M4" sqref="M4"/>
    </sheetView>
  </sheetViews>
  <sheetFormatPr defaultColWidth="11.421875" defaultRowHeight="12.75"/>
  <cols>
    <col min="1" max="1" width="1.421875" style="5" customWidth="1"/>
    <col min="2" max="2" width="7.421875" style="5" customWidth="1"/>
    <col min="3" max="3" width="9.28125" style="5" customWidth="1"/>
    <col min="4" max="5" width="10.57421875" style="5" customWidth="1"/>
    <col min="6" max="6" width="11.57421875" style="5" customWidth="1"/>
    <col min="7" max="8" width="11.00390625" style="5" customWidth="1"/>
    <col min="9" max="9" width="12.140625" style="5" customWidth="1"/>
    <col min="10" max="13" width="11.421875" style="5" customWidth="1"/>
    <col min="14" max="25" width="11.421875" style="5" hidden="1" customWidth="1"/>
    <col min="26" max="16384" width="11.421875" style="5" customWidth="1"/>
  </cols>
  <sheetData>
    <row r="1" ht="6" customHeight="1"/>
    <row r="2" ht="12.75" customHeight="1"/>
    <row r="3" spans="3:8" ht="23.25">
      <c r="C3" s="31"/>
      <c r="E3" s="4"/>
      <c r="F3" s="4"/>
      <c r="H3" s="4" t="s">
        <v>313</v>
      </c>
    </row>
    <row r="4" spans="3:8" ht="23.25">
      <c r="C4" s="45"/>
      <c r="E4" s="4"/>
      <c r="F4" s="4"/>
      <c r="H4" s="4" t="s">
        <v>308</v>
      </c>
    </row>
    <row r="5" spans="4:7" ht="23.25">
      <c r="D5" s="6"/>
      <c r="E5" s="6"/>
      <c r="G5" s="6" t="s">
        <v>307</v>
      </c>
    </row>
    <row r="7" spans="5:8" ht="15">
      <c r="E7" s="7"/>
      <c r="F7" s="7"/>
      <c r="H7" s="7" t="s">
        <v>3</v>
      </c>
    </row>
    <row r="8" spans="5:6" ht="15">
      <c r="E8" s="7"/>
      <c r="F8" s="7"/>
    </row>
    <row r="9" spans="3:13" ht="12.75">
      <c r="C9" s="8" t="s">
        <v>4</v>
      </c>
      <c r="D9" s="9">
        <v>1</v>
      </c>
      <c r="E9" s="9">
        <v>2</v>
      </c>
      <c r="F9" s="9">
        <v>3</v>
      </c>
      <c r="G9" s="9">
        <v>4</v>
      </c>
      <c r="H9" s="9">
        <v>5</v>
      </c>
      <c r="I9" s="9">
        <v>6</v>
      </c>
      <c r="J9" s="9">
        <v>7</v>
      </c>
      <c r="K9" s="9">
        <v>8</v>
      </c>
      <c r="L9" s="9">
        <v>9</v>
      </c>
      <c r="M9" s="9">
        <v>10</v>
      </c>
    </row>
    <row r="10" spans="3:13" ht="12.75">
      <c r="C10" s="8" t="s">
        <v>5</v>
      </c>
      <c r="D10" s="80">
        <v>38630</v>
      </c>
      <c r="E10" s="10"/>
      <c r="F10" s="10"/>
      <c r="G10" s="10"/>
      <c r="H10" s="10"/>
      <c r="I10" s="10"/>
      <c r="J10" s="11"/>
      <c r="K10" s="11"/>
      <c r="L10" s="11"/>
      <c r="M10" s="11"/>
    </row>
    <row r="13" spans="3:11" ht="12.75">
      <c r="C13" s="12"/>
      <c r="D13" s="9" t="s">
        <v>4</v>
      </c>
      <c r="E13" s="13" t="s">
        <v>5</v>
      </c>
      <c r="F13" s="122" t="s">
        <v>6</v>
      </c>
      <c r="G13" s="123"/>
      <c r="H13" s="122" t="s">
        <v>7</v>
      </c>
      <c r="I13" s="123"/>
      <c r="J13" s="122" t="s">
        <v>8</v>
      </c>
      <c r="K13" s="123"/>
    </row>
    <row r="14" spans="3:15" ht="12.75" customHeight="1">
      <c r="C14" s="14"/>
      <c r="D14" s="15"/>
      <c r="E14" s="16"/>
      <c r="F14" s="124" t="s">
        <v>311</v>
      </c>
      <c r="G14" s="125"/>
      <c r="H14" s="124" t="s">
        <v>310</v>
      </c>
      <c r="I14" s="125"/>
      <c r="J14" s="124" t="s">
        <v>309</v>
      </c>
      <c r="K14" s="125"/>
      <c r="L14" s="12"/>
      <c r="M14" s="12"/>
      <c r="N14" s="12"/>
      <c r="O14" s="12"/>
    </row>
    <row r="15" spans="3:15" ht="12.75">
      <c r="C15" s="14"/>
      <c r="D15" s="17">
        <v>1</v>
      </c>
      <c r="E15" s="81">
        <v>38630</v>
      </c>
      <c r="F15" s="126"/>
      <c r="G15" s="127"/>
      <c r="H15" s="126"/>
      <c r="I15" s="127"/>
      <c r="J15" s="126"/>
      <c r="K15" s="127"/>
      <c r="L15" s="14"/>
      <c r="M15" s="14"/>
      <c r="N15" s="14"/>
      <c r="O15" s="14"/>
    </row>
    <row r="16" spans="3:15" ht="12.75">
      <c r="C16" s="14"/>
      <c r="D16" s="18"/>
      <c r="E16" s="19"/>
      <c r="F16" s="126"/>
      <c r="G16" s="127"/>
      <c r="H16" s="126"/>
      <c r="I16" s="127"/>
      <c r="J16" s="126"/>
      <c r="K16" s="127"/>
      <c r="L16" s="14"/>
      <c r="M16" s="14"/>
      <c r="N16" s="14"/>
      <c r="O16" s="14"/>
    </row>
    <row r="17" spans="3:15" ht="12.75">
      <c r="C17" s="14"/>
      <c r="D17" s="20"/>
      <c r="E17" s="21"/>
      <c r="F17" s="128"/>
      <c r="G17" s="129"/>
      <c r="H17" s="128"/>
      <c r="I17" s="129"/>
      <c r="J17" s="128"/>
      <c r="K17" s="129"/>
      <c r="L17" s="14"/>
      <c r="M17" s="14"/>
      <c r="N17" s="14"/>
      <c r="O17" s="14"/>
    </row>
    <row r="18" spans="11:15" ht="12.75">
      <c r="K18" s="14"/>
      <c r="L18" s="14"/>
      <c r="M18" s="14"/>
      <c r="N18" s="14"/>
      <c r="O18" s="14"/>
    </row>
    <row r="19" spans="6:8" ht="15">
      <c r="F19" s="7"/>
      <c r="G19" s="30" t="s">
        <v>29</v>
      </c>
      <c r="H19" s="7"/>
    </row>
    <row r="21" spans="3:5" ht="12.75">
      <c r="C21" s="22"/>
      <c r="D21" s="22" t="s">
        <v>34</v>
      </c>
      <c r="E21" s="22"/>
    </row>
    <row r="22" spans="3:5" ht="12.75">
      <c r="C22" s="22"/>
      <c r="D22" s="22" t="s">
        <v>35</v>
      </c>
      <c r="E22" s="22"/>
    </row>
    <row r="23" spans="3:5" ht="12.75">
      <c r="C23" s="22"/>
      <c r="D23" s="22" t="s">
        <v>36</v>
      </c>
      <c r="E23" s="22"/>
    </row>
    <row r="25" spans="5:8" ht="15">
      <c r="E25" s="23"/>
      <c r="G25" s="23" t="s">
        <v>9</v>
      </c>
      <c r="H25" s="23"/>
    </row>
    <row r="27" spans="6:10" ht="12.75">
      <c r="F27" s="24" t="s">
        <v>11</v>
      </c>
      <c r="G27" s="25">
        <v>1</v>
      </c>
      <c r="H27" s="24" t="s">
        <v>12</v>
      </c>
      <c r="I27" s="130" t="s">
        <v>312</v>
      </c>
      <c r="J27" s="130"/>
    </row>
    <row r="29" spans="3:10" ht="12.75">
      <c r="C29" s="14"/>
      <c r="D29" s="14"/>
      <c r="E29" s="46" t="s">
        <v>10</v>
      </c>
      <c r="F29" s="119" t="s">
        <v>32</v>
      </c>
      <c r="G29" s="120"/>
      <c r="H29" s="120"/>
      <c r="I29" s="120"/>
      <c r="J29" s="121"/>
    </row>
    <row r="30" spans="3:10" ht="12.75">
      <c r="C30" s="14"/>
      <c r="D30" s="14"/>
      <c r="E30" s="11"/>
      <c r="F30" s="117"/>
      <c r="G30" s="131"/>
      <c r="H30" s="131"/>
      <c r="I30" s="131"/>
      <c r="J30" s="118"/>
    </row>
    <row r="31" spans="3:10" ht="12.75">
      <c r="C31" s="14"/>
      <c r="D31" s="14"/>
      <c r="E31" s="11"/>
      <c r="F31" s="117"/>
      <c r="G31" s="131"/>
      <c r="H31" s="131"/>
      <c r="I31" s="131"/>
      <c r="J31" s="118"/>
    </row>
    <row r="32" spans="3:10" ht="12.75">
      <c r="C32" s="14"/>
      <c r="D32" s="14"/>
      <c r="E32" s="11"/>
      <c r="F32" s="117"/>
      <c r="G32" s="131"/>
      <c r="H32" s="131"/>
      <c r="I32" s="131"/>
      <c r="J32" s="118"/>
    </row>
    <row r="33" spans="3:10" ht="12.75">
      <c r="C33" s="14"/>
      <c r="D33" s="14"/>
      <c r="E33" s="11"/>
      <c r="F33" s="117"/>
      <c r="G33" s="131"/>
      <c r="H33" s="131"/>
      <c r="I33" s="131"/>
      <c r="J33" s="118"/>
    </row>
    <row r="34" spans="3:10" ht="12.75">
      <c r="C34" s="14"/>
      <c r="D34" s="14"/>
      <c r="E34" s="11"/>
      <c r="F34" s="117"/>
      <c r="G34" s="131"/>
      <c r="H34" s="131"/>
      <c r="I34" s="131"/>
      <c r="J34" s="118"/>
    </row>
    <row r="35" spans="3:10" ht="12.75">
      <c r="C35" s="14"/>
      <c r="D35" s="14"/>
      <c r="E35" s="11"/>
      <c r="F35" s="117"/>
      <c r="G35" s="131"/>
      <c r="H35" s="131"/>
      <c r="I35" s="131"/>
      <c r="J35" s="118"/>
    </row>
    <row r="38" ht="23.25">
      <c r="G38" s="6"/>
    </row>
    <row r="39" spans="3:6" ht="12.75">
      <c r="C39" s="59"/>
      <c r="D39" s="132" t="s">
        <v>69</v>
      </c>
      <c r="E39" s="133"/>
      <c r="F39" s="133"/>
    </row>
    <row r="40" spans="3:6" ht="12.75">
      <c r="C40" s="59"/>
      <c r="D40" s="59"/>
      <c r="E40" s="41"/>
      <c r="F40" s="41"/>
    </row>
    <row r="41" spans="3:6" ht="12.75">
      <c r="C41" s="59"/>
      <c r="D41" s="59"/>
      <c r="E41" s="41"/>
      <c r="F41" s="41"/>
    </row>
    <row r="42" spans="6:10" ht="12.75">
      <c r="F42" s="22" t="s">
        <v>70</v>
      </c>
      <c r="G42" s="22"/>
      <c r="I42" s="57"/>
      <c r="J42" s="58"/>
    </row>
    <row r="43" spans="6:7" ht="12.75">
      <c r="F43" s="38"/>
      <c r="G43" s="38"/>
    </row>
    <row r="44" spans="6:10" ht="12.75">
      <c r="F44" s="22" t="s">
        <v>71</v>
      </c>
      <c r="G44" s="22"/>
      <c r="I44" s="57"/>
      <c r="J44" s="58"/>
    </row>
    <row r="45" spans="3:7" ht="12.75">
      <c r="C45" s="22"/>
      <c r="D45" s="22"/>
      <c r="E45" s="22"/>
      <c r="G45" s="26"/>
    </row>
    <row r="47" spans="4:6" ht="12.75">
      <c r="D47" s="132" t="s">
        <v>72</v>
      </c>
      <c r="E47" s="133"/>
      <c r="F47" s="133"/>
    </row>
    <row r="48" spans="4:6" ht="12.75">
      <c r="D48" s="59"/>
      <c r="E48" s="41"/>
      <c r="F48" s="41"/>
    </row>
    <row r="49" spans="4:6" ht="12.75">
      <c r="D49" s="59"/>
      <c r="E49" s="41"/>
      <c r="F49" s="41"/>
    </row>
    <row r="50" spans="6:10" ht="12.75">
      <c r="F50" s="22" t="s">
        <v>17</v>
      </c>
      <c r="I50" s="117"/>
      <c r="J50" s="118"/>
    </row>
    <row r="51" spans="6:7" ht="12.75">
      <c r="F51" s="22"/>
      <c r="G51" s="22"/>
    </row>
    <row r="52" spans="6:10" ht="12.75">
      <c r="F52" s="114" t="s">
        <v>18</v>
      </c>
      <c r="G52" s="114"/>
      <c r="I52" s="117"/>
      <c r="J52" s="118"/>
    </row>
    <row r="53" spans="6:7" ht="12.75">
      <c r="F53" s="22"/>
      <c r="G53" s="22"/>
    </row>
    <row r="54" spans="6:7" ht="12.75">
      <c r="F54" s="22" t="s">
        <v>4</v>
      </c>
      <c r="G54" s="22"/>
    </row>
    <row r="55" spans="6:7" ht="12.75">
      <c r="F55" s="22"/>
      <c r="G55" s="22"/>
    </row>
    <row r="56" spans="7:10" ht="12.75">
      <c r="G56" s="61" t="s">
        <v>19</v>
      </c>
      <c r="J56" s="65"/>
    </row>
    <row r="57" spans="6:7" ht="12.75">
      <c r="F57" s="22"/>
      <c r="G57" s="22"/>
    </row>
    <row r="58" spans="7:10" ht="12.75">
      <c r="G58" s="61" t="s">
        <v>20</v>
      </c>
      <c r="J58" s="65"/>
    </row>
    <row r="59" spans="6:7" ht="12.75">
      <c r="F59" s="22"/>
      <c r="G59" s="22"/>
    </row>
    <row r="62" spans="4:10" ht="12.75">
      <c r="D62" s="114" t="s">
        <v>30</v>
      </c>
      <c r="E62" s="114"/>
      <c r="F62" s="115"/>
      <c r="G62" s="116"/>
      <c r="H62" s="116"/>
      <c r="I62" s="116"/>
      <c r="J62" s="116"/>
    </row>
    <row r="63" spans="4:5" ht="12.75">
      <c r="D63" s="22"/>
      <c r="E63" s="22"/>
    </row>
    <row r="64" spans="4:10" ht="12.75">
      <c r="D64" s="22" t="s">
        <v>21</v>
      </c>
      <c r="E64" s="22"/>
      <c r="F64" s="115"/>
      <c r="G64" s="116"/>
      <c r="H64" s="116"/>
      <c r="I64" s="116"/>
      <c r="J64" s="116"/>
    </row>
    <row r="65" spans="4:5" ht="12.75">
      <c r="D65" s="22"/>
      <c r="E65" s="22"/>
    </row>
    <row r="66" spans="4:10" ht="12.75">
      <c r="D66" s="22" t="s">
        <v>22</v>
      </c>
      <c r="E66" s="22"/>
      <c r="F66" s="115"/>
      <c r="G66" s="116"/>
      <c r="H66" s="116"/>
      <c r="I66" s="116"/>
      <c r="J66" s="116"/>
    </row>
    <row r="67" spans="4:5" ht="12.75">
      <c r="D67" s="22"/>
      <c r="E67" s="22"/>
    </row>
    <row r="68" spans="4:10" ht="12.75">
      <c r="D68" s="114" t="s">
        <v>33</v>
      </c>
      <c r="E68" s="114"/>
      <c r="F68" s="115"/>
      <c r="G68" s="116"/>
      <c r="H68" s="116"/>
      <c r="I68" s="116"/>
      <c r="J68" s="116"/>
    </row>
    <row r="69" spans="4:5" ht="12.75">
      <c r="D69" s="22"/>
      <c r="E69" s="22"/>
    </row>
    <row r="70" spans="4:10" ht="12.75">
      <c r="D70" s="22" t="s">
        <v>21</v>
      </c>
      <c r="E70" s="22"/>
      <c r="F70" s="115"/>
      <c r="G70" s="116"/>
      <c r="H70" s="116"/>
      <c r="I70" s="116"/>
      <c r="J70" s="116"/>
    </row>
    <row r="72" spans="4:10" ht="12.75">
      <c r="D72" s="22" t="s">
        <v>22</v>
      </c>
      <c r="E72" s="22"/>
      <c r="F72" s="115"/>
      <c r="G72" s="116"/>
      <c r="H72" s="116"/>
      <c r="I72" s="116"/>
      <c r="J72" s="116"/>
    </row>
  </sheetData>
  <mergeCells count="27">
    <mergeCell ref="D39:F39"/>
    <mergeCell ref="D47:F47"/>
    <mergeCell ref="F62:J62"/>
    <mergeCell ref="F64:J64"/>
    <mergeCell ref="D62:E62"/>
    <mergeCell ref="F35:J35"/>
    <mergeCell ref="F32:J32"/>
    <mergeCell ref="F33:J33"/>
    <mergeCell ref="F30:J30"/>
    <mergeCell ref="F34:J34"/>
    <mergeCell ref="F31:J31"/>
    <mergeCell ref="F29:J29"/>
    <mergeCell ref="F13:G13"/>
    <mergeCell ref="H13:I13"/>
    <mergeCell ref="J13:K13"/>
    <mergeCell ref="F14:G17"/>
    <mergeCell ref="H14:I17"/>
    <mergeCell ref="J14:K17"/>
    <mergeCell ref="I27:J27"/>
    <mergeCell ref="D68:E68"/>
    <mergeCell ref="F72:J72"/>
    <mergeCell ref="I50:J50"/>
    <mergeCell ref="I52:J52"/>
    <mergeCell ref="F52:G52"/>
    <mergeCell ref="F66:J66"/>
    <mergeCell ref="F68:J68"/>
    <mergeCell ref="F70:J70"/>
  </mergeCells>
  <printOptions/>
  <pageMargins left="0.7480314960629921" right="0.7480314960629921" top="0.9055118110236221" bottom="0.7874015748031497" header="0" footer="0"/>
  <pageSetup horizontalDpi="600" verticalDpi="600" orientation="landscape" paperSize="9" r:id="rId4"/>
  <headerFooter alignWithMargins="0">
    <oddHeader>&amp;L&amp;G&amp;CTEST CERTIFICATION SHEET
 GSM/GPRS/UMTS TERMINALS FOR THE OPERATORS OF THE TM GROUP: 
 J2ME TERMINALS TESTS
&amp;RCODE HCP-XXXXX
VERSION 1
DATE dd/mm/aa</oddHeader>
    <oddFooter>&amp;C&amp;7THIS INFORMATION IS THE PROPERTY OF TELEFÓNICA MÓVILES ESPAÑA S.A.
All rights reserved&amp;10
Page &amp;P of &amp;N</oddFooter>
  </headerFooter>
  <legacyDrawing r:id="rId2"/>
  <legacyDrawingHF r:id="rId3"/>
  <oleObjects>
    <oleObject progId="" shapeId="714092" r:id="rId1"/>
  </oleObjects>
</worksheet>
</file>

<file path=xl/worksheets/sheet2.xml><?xml version="1.0" encoding="utf-8"?>
<worksheet xmlns="http://schemas.openxmlformats.org/spreadsheetml/2006/main" xmlns:r="http://schemas.openxmlformats.org/officeDocument/2006/relationships">
  <dimension ref="B2:L37"/>
  <sheetViews>
    <sheetView workbookViewId="0" topLeftCell="A1">
      <selection activeCell="D23" sqref="D23:L24"/>
    </sheetView>
  </sheetViews>
  <sheetFormatPr defaultColWidth="11.421875" defaultRowHeight="12.75"/>
  <cols>
    <col min="1" max="1" width="1.421875" style="5" customWidth="1"/>
    <col min="2" max="2" width="6.28125" style="5" customWidth="1"/>
    <col min="3" max="3" width="9.28125" style="5" customWidth="1"/>
    <col min="4" max="4" width="10.140625" style="5" customWidth="1"/>
    <col min="5" max="5" width="10.57421875" style="5" customWidth="1"/>
    <col min="6" max="6" width="11.57421875" style="5" customWidth="1"/>
    <col min="7" max="8" width="11.00390625" style="5" customWidth="1"/>
    <col min="9" max="9" width="12.140625" style="5" customWidth="1"/>
    <col min="10" max="16384" width="11.421875" style="5" customWidth="1"/>
  </cols>
  <sheetData>
    <row r="1" ht="6" customHeight="1"/>
    <row r="2" spans="2:6" ht="15">
      <c r="B2" s="28"/>
      <c r="F2" s="28" t="s">
        <v>13</v>
      </c>
    </row>
    <row r="3" spans="2:6" ht="15">
      <c r="B3" s="28"/>
      <c r="F3" s="28"/>
    </row>
    <row r="4" spans="4:12" ht="12.75">
      <c r="D4" s="130" t="s">
        <v>73</v>
      </c>
      <c r="E4" s="130"/>
      <c r="F4" s="130"/>
      <c r="G4" s="130"/>
      <c r="H4" s="130"/>
      <c r="I4" s="130"/>
      <c r="J4" s="130"/>
      <c r="K4" s="130"/>
      <c r="L4" s="130"/>
    </row>
    <row r="5" spans="4:12" ht="12.75">
      <c r="D5" s="70"/>
      <c r="E5" s="70"/>
      <c r="F5" s="70"/>
      <c r="G5" s="70"/>
      <c r="H5" s="70"/>
      <c r="I5" s="70"/>
      <c r="J5" s="70"/>
      <c r="K5" s="70"/>
      <c r="L5" s="70"/>
    </row>
    <row r="6" spans="4:12" ht="12.75">
      <c r="D6" s="102" t="s">
        <v>15</v>
      </c>
      <c r="E6" s="102"/>
      <c r="F6" s="102"/>
      <c r="G6" s="102"/>
      <c r="H6" s="102"/>
      <c r="I6" s="102"/>
      <c r="J6" s="102"/>
      <c r="K6" s="102"/>
      <c r="L6" s="102"/>
    </row>
    <row r="7" spans="4:12" ht="12.75">
      <c r="D7" s="102"/>
      <c r="E7" s="102"/>
      <c r="F7" s="102"/>
      <c r="G7" s="102"/>
      <c r="H7" s="102"/>
      <c r="I7" s="102"/>
      <c r="J7" s="102"/>
      <c r="K7" s="102"/>
      <c r="L7" s="102"/>
    </row>
    <row r="8" spans="4:12" ht="12.75">
      <c r="D8" s="102"/>
      <c r="E8" s="102"/>
      <c r="F8" s="102"/>
      <c r="G8" s="102"/>
      <c r="H8" s="102"/>
      <c r="I8" s="102"/>
      <c r="J8" s="102"/>
      <c r="K8" s="102"/>
      <c r="L8" s="102"/>
    </row>
    <row r="9" spans="4:12" ht="12.75" customHeight="1">
      <c r="D9" s="101" t="s">
        <v>74</v>
      </c>
      <c r="E9" s="101"/>
      <c r="F9" s="101"/>
      <c r="G9" s="101"/>
      <c r="H9" s="101"/>
      <c r="I9" s="101"/>
      <c r="J9" s="101"/>
      <c r="K9" s="101"/>
      <c r="L9" s="101"/>
    </row>
    <row r="10" spans="4:12" ht="12.75" customHeight="1">
      <c r="D10" s="100" t="s">
        <v>90</v>
      </c>
      <c r="E10" s="101"/>
      <c r="F10" s="101"/>
      <c r="G10" s="101"/>
      <c r="H10" s="101"/>
      <c r="I10" s="101"/>
      <c r="J10" s="101"/>
      <c r="K10" s="101"/>
      <c r="L10" s="101"/>
    </row>
    <row r="11" spans="4:12" ht="12.75" customHeight="1">
      <c r="D11" s="63"/>
      <c r="E11" s="60"/>
      <c r="F11" s="60"/>
      <c r="G11" s="60"/>
      <c r="H11" s="60"/>
      <c r="I11" s="60"/>
      <c r="J11" s="60"/>
      <c r="K11" s="60"/>
      <c r="L11" s="60"/>
    </row>
    <row r="12" spans="4:12" ht="12.75" customHeight="1">
      <c r="D12" s="100" t="s">
        <v>75</v>
      </c>
      <c r="E12" s="101"/>
      <c r="F12" s="101"/>
      <c r="G12" s="101"/>
      <c r="H12" s="101"/>
      <c r="I12" s="101"/>
      <c r="J12" s="101"/>
      <c r="K12" s="101"/>
      <c r="L12" s="101"/>
    </row>
    <row r="13" spans="4:12" ht="12.75">
      <c r="D13" s="29"/>
      <c r="E13" s="29"/>
      <c r="F13" s="29"/>
      <c r="G13" s="29"/>
      <c r="H13" s="29"/>
      <c r="I13" s="29"/>
      <c r="J13" s="29"/>
      <c r="K13" s="29"/>
      <c r="L13" s="29"/>
    </row>
    <row r="14" spans="4:12" ht="12.75" customHeight="1">
      <c r="D14" s="102" t="s">
        <v>76</v>
      </c>
      <c r="E14" s="102"/>
      <c r="F14" s="102"/>
      <c r="G14" s="102"/>
      <c r="H14" s="102"/>
      <c r="I14" s="102"/>
      <c r="J14" s="102"/>
      <c r="K14" s="102"/>
      <c r="L14" s="102"/>
    </row>
    <row r="15" spans="4:12" ht="12.75">
      <c r="D15" s="102"/>
      <c r="E15" s="102"/>
      <c r="F15" s="102"/>
      <c r="G15" s="102"/>
      <c r="H15" s="102"/>
      <c r="I15" s="102"/>
      <c r="J15" s="102"/>
      <c r="K15" s="102"/>
      <c r="L15" s="102"/>
    </row>
    <row r="16" spans="4:12" ht="12.75">
      <c r="D16" s="102"/>
      <c r="E16" s="102"/>
      <c r="F16" s="102"/>
      <c r="G16" s="102"/>
      <c r="H16" s="102"/>
      <c r="I16" s="102"/>
      <c r="J16" s="102"/>
      <c r="K16" s="102"/>
      <c r="L16" s="102"/>
    </row>
    <row r="17" spans="4:12" ht="12.75">
      <c r="D17" s="34"/>
      <c r="E17" s="34"/>
      <c r="F17" s="34"/>
      <c r="G17" s="34"/>
      <c r="H17" s="34"/>
      <c r="I17" s="34"/>
      <c r="J17" s="34"/>
      <c r="K17" s="34"/>
      <c r="L17" s="34"/>
    </row>
    <row r="18" spans="4:12" ht="24.75" customHeight="1">
      <c r="D18" s="104" t="s">
        <v>100</v>
      </c>
      <c r="E18" s="105"/>
      <c r="F18" s="105"/>
      <c r="G18" s="105"/>
      <c r="H18" s="105"/>
      <c r="I18" s="105"/>
      <c r="J18" s="105"/>
      <c r="K18" s="105"/>
      <c r="L18" s="105"/>
    </row>
    <row r="19" spans="4:12" ht="12.75">
      <c r="D19" s="29"/>
      <c r="E19" s="29"/>
      <c r="F19" s="29"/>
      <c r="G19" s="29"/>
      <c r="H19" s="29"/>
      <c r="I19" s="29"/>
      <c r="J19" s="29"/>
      <c r="K19" s="29"/>
      <c r="L19" s="29"/>
    </row>
    <row r="20" spans="4:12" s="71" customFormat="1" ht="12.75" customHeight="1">
      <c r="D20" s="103" t="s">
        <v>101</v>
      </c>
      <c r="E20" s="103"/>
      <c r="F20" s="103"/>
      <c r="G20" s="103"/>
      <c r="H20" s="103"/>
      <c r="I20" s="103"/>
      <c r="J20" s="103"/>
      <c r="K20" s="103"/>
      <c r="L20" s="103"/>
    </row>
    <row r="21" spans="4:12" s="71" customFormat="1" ht="12.75" customHeight="1">
      <c r="D21" s="106" t="s">
        <v>102</v>
      </c>
      <c r="E21" s="106"/>
      <c r="F21" s="106"/>
      <c r="G21" s="106"/>
      <c r="H21" s="106"/>
      <c r="I21" s="106"/>
      <c r="J21" s="106"/>
      <c r="K21" s="106"/>
      <c r="L21" s="106"/>
    </row>
    <row r="23" spans="4:12" ht="12.75" customHeight="1">
      <c r="D23" s="102" t="s">
        <v>103</v>
      </c>
      <c r="E23" s="102"/>
      <c r="F23" s="102"/>
      <c r="G23" s="102"/>
      <c r="H23" s="102"/>
      <c r="I23" s="102"/>
      <c r="J23" s="102"/>
      <c r="K23" s="102"/>
      <c r="L23" s="102"/>
    </row>
    <row r="24" spans="4:12" ht="12.75">
      <c r="D24" s="102"/>
      <c r="E24" s="102"/>
      <c r="F24" s="102"/>
      <c r="G24" s="102"/>
      <c r="H24" s="102"/>
      <c r="I24" s="102"/>
      <c r="J24" s="102"/>
      <c r="K24" s="102"/>
      <c r="L24" s="102"/>
    </row>
    <row r="25" spans="4:12" ht="12.75">
      <c r="D25" s="34"/>
      <c r="E25" s="34"/>
      <c r="F25" s="34"/>
      <c r="G25" s="34"/>
      <c r="H25" s="34"/>
      <c r="I25" s="34"/>
      <c r="J25" s="34"/>
      <c r="K25" s="34"/>
      <c r="L25" s="34"/>
    </row>
    <row r="26" spans="4:12" ht="12.75">
      <c r="D26" s="102" t="s">
        <v>104</v>
      </c>
      <c r="E26" s="102"/>
      <c r="F26" s="102"/>
      <c r="G26" s="102"/>
      <c r="H26" s="102"/>
      <c r="I26" s="102"/>
      <c r="J26" s="102"/>
      <c r="K26" s="102"/>
      <c r="L26" s="102"/>
    </row>
    <row r="27" spans="4:12" ht="12.75">
      <c r="D27" s="102"/>
      <c r="E27" s="102"/>
      <c r="F27" s="102"/>
      <c r="G27" s="102"/>
      <c r="H27" s="102"/>
      <c r="I27" s="102"/>
      <c r="J27" s="102"/>
      <c r="K27" s="102"/>
      <c r="L27" s="102"/>
    </row>
    <row r="28" spans="4:12" ht="12.75">
      <c r="D28" s="34"/>
      <c r="E28" s="34"/>
      <c r="F28" s="34"/>
      <c r="G28" s="34"/>
      <c r="H28" s="34"/>
      <c r="I28" s="34"/>
      <c r="J28" s="34"/>
      <c r="K28" s="34"/>
      <c r="L28" s="34"/>
    </row>
    <row r="29" spans="4:12" ht="12.75">
      <c r="D29" s="102" t="s">
        <v>77</v>
      </c>
      <c r="E29" s="102"/>
      <c r="F29" s="102"/>
      <c r="G29" s="102"/>
      <c r="H29" s="102"/>
      <c r="I29" s="102"/>
      <c r="J29" s="102"/>
      <c r="K29" s="102"/>
      <c r="L29" s="102"/>
    </row>
    <row r="30" spans="4:12" ht="12.75">
      <c r="D30" s="102"/>
      <c r="E30" s="102"/>
      <c r="F30" s="102"/>
      <c r="G30" s="102"/>
      <c r="H30" s="102"/>
      <c r="I30" s="102"/>
      <c r="J30" s="102"/>
      <c r="K30" s="102"/>
      <c r="L30" s="102"/>
    </row>
    <row r="31" spans="4:12" ht="12.75">
      <c r="D31" s="34"/>
      <c r="E31" s="34"/>
      <c r="F31" s="34"/>
      <c r="G31" s="34"/>
      <c r="H31" s="34"/>
      <c r="I31" s="34"/>
      <c r="J31" s="34"/>
      <c r="K31" s="34"/>
      <c r="L31" s="34"/>
    </row>
    <row r="32" spans="4:12" ht="12.75" customHeight="1">
      <c r="D32" s="102" t="s">
        <v>14</v>
      </c>
      <c r="E32" s="102"/>
      <c r="F32" s="102"/>
      <c r="G32" s="102"/>
      <c r="H32" s="102"/>
      <c r="I32" s="102"/>
      <c r="J32" s="102"/>
      <c r="K32" s="102"/>
      <c r="L32" s="102"/>
    </row>
    <row r="33" spans="4:12" ht="12.75">
      <c r="D33" s="102"/>
      <c r="E33" s="102"/>
      <c r="F33" s="102"/>
      <c r="G33" s="102"/>
      <c r="H33" s="102"/>
      <c r="I33" s="102"/>
      <c r="J33" s="102"/>
      <c r="K33" s="102"/>
      <c r="L33" s="102"/>
    </row>
    <row r="34" spans="4:12" ht="12.75">
      <c r="D34" s="102"/>
      <c r="E34" s="102"/>
      <c r="F34" s="102"/>
      <c r="G34" s="102"/>
      <c r="H34" s="102"/>
      <c r="I34" s="102"/>
      <c r="J34" s="102"/>
      <c r="K34" s="102"/>
      <c r="L34" s="102"/>
    </row>
    <row r="35" spans="4:12" ht="12.75">
      <c r="D35" s="34"/>
      <c r="E35" s="34"/>
      <c r="F35" s="34"/>
      <c r="G35" s="34"/>
      <c r="H35" s="34"/>
      <c r="I35" s="34"/>
      <c r="J35" s="34"/>
      <c r="K35" s="34"/>
      <c r="L35" s="34"/>
    </row>
    <row r="36" spans="4:12" ht="12.75" customHeight="1">
      <c r="D36" s="102" t="s">
        <v>16</v>
      </c>
      <c r="E36" s="102"/>
      <c r="F36" s="102"/>
      <c r="G36" s="102"/>
      <c r="H36" s="102"/>
      <c r="I36" s="102"/>
      <c r="J36" s="102"/>
      <c r="K36" s="102"/>
      <c r="L36" s="102"/>
    </row>
    <row r="37" spans="4:12" ht="12.75">
      <c r="D37" s="102"/>
      <c r="E37" s="102"/>
      <c r="F37" s="102"/>
      <c r="G37" s="102"/>
      <c r="H37" s="102"/>
      <c r="I37" s="102"/>
      <c r="J37" s="102"/>
      <c r="K37" s="102"/>
      <c r="L37" s="102"/>
    </row>
  </sheetData>
  <mergeCells count="14">
    <mergeCell ref="D20:L20"/>
    <mergeCell ref="D36:L37"/>
    <mergeCell ref="D14:L16"/>
    <mergeCell ref="D23:L24"/>
    <mergeCell ref="D32:L34"/>
    <mergeCell ref="D29:L30"/>
    <mergeCell ref="D26:L27"/>
    <mergeCell ref="D18:L18"/>
    <mergeCell ref="D21:L21"/>
    <mergeCell ref="D12:L12"/>
    <mergeCell ref="D4:L4"/>
    <mergeCell ref="D6:L8"/>
    <mergeCell ref="D9:L9"/>
    <mergeCell ref="D10:L10"/>
  </mergeCells>
  <printOptions/>
  <pageMargins left="0.7480314960629921" right="0.7480314960629921" top="0.9055118110236221" bottom="0.6692913385826772" header="0" footer="0"/>
  <pageSetup horizontalDpi="600" verticalDpi="600" orientation="landscape" paperSize="9" r:id="rId4"/>
  <headerFooter alignWithMargins="0">
    <oddHeader>&amp;L&amp;G&amp;CTEST CERTIFICATION SHEET 
 GSM/GPRS/UMTS TERMINALS FOR THE OPERATORS OF THE TM GROUP: 
 J2ME TERMINALS TESTS&amp;RCODE HCP-XXXXX
VERSION 1
DATE dd/mm/aa</oddHeader>
    <oddFooter>&amp;C&amp;7THIS INFORMATION IS THE PROPERTY OF TELEFÓNICA MÓVILES ESPAÑA S.A.
All rights reserved&amp;10
Page &amp;P of &amp;N</oddFooter>
  </headerFooter>
  <legacyDrawing r:id="rId2"/>
  <legacyDrawingHF r:id="rId3"/>
  <oleObjects>
    <oleObject progId="" shapeId="575807" r:id="rId1"/>
  </oleObjects>
</worksheet>
</file>

<file path=xl/worksheets/sheet3.xml><?xml version="1.0" encoding="utf-8"?>
<worksheet xmlns="http://schemas.openxmlformats.org/spreadsheetml/2006/main" xmlns:r="http://schemas.openxmlformats.org/officeDocument/2006/relationships">
  <dimension ref="D3:L71"/>
  <sheetViews>
    <sheetView workbookViewId="0" topLeftCell="A1">
      <selection activeCell="E88" sqref="E88"/>
    </sheetView>
  </sheetViews>
  <sheetFormatPr defaultColWidth="11.421875" defaultRowHeight="12.75"/>
  <cols>
    <col min="1" max="1" width="1.421875" style="5" customWidth="1"/>
    <col min="2" max="2" width="6.28125" style="5" customWidth="1"/>
    <col min="3" max="3" width="9.28125" style="5" customWidth="1"/>
    <col min="4" max="4" width="10.140625" style="5" customWidth="1"/>
    <col min="5" max="5" width="10.57421875" style="5" customWidth="1"/>
    <col min="6" max="6" width="11.57421875" style="5" customWidth="1"/>
    <col min="7" max="8" width="11.00390625" style="5" customWidth="1"/>
    <col min="9" max="9" width="12.140625" style="5" customWidth="1"/>
    <col min="10" max="16384" width="11.421875" style="5" customWidth="1"/>
  </cols>
  <sheetData>
    <row r="1" ht="6" customHeight="1"/>
    <row r="2" ht="12.75" customHeight="1"/>
    <row r="3" spans="4:7" ht="23.25">
      <c r="D3" s="6"/>
      <c r="E3" s="6"/>
      <c r="G3" s="6"/>
    </row>
    <row r="5" spans="4:12" ht="15">
      <c r="D5" s="109" t="s">
        <v>56</v>
      </c>
      <c r="E5" s="109"/>
      <c r="F5" s="109"/>
      <c r="G5" s="109"/>
      <c r="H5" s="109"/>
      <c r="I5" s="109"/>
      <c r="J5" s="109"/>
      <c r="K5" s="109"/>
      <c r="L5" s="109"/>
    </row>
    <row r="6" spans="4:12" ht="15">
      <c r="D6" s="55"/>
      <c r="E6" s="55"/>
      <c r="F6" s="55"/>
      <c r="G6" s="55"/>
      <c r="H6" s="55"/>
      <c r="I6" s="55"/>
      <c r="J6" s="55"/>
      <c r="K6" s="55"/>
      <c r="L6" s="55"/>
    </row>
    <row r="8" spans="4:12" ht="12.75">
      <c r="D8" s="102" t="s">
        <v>78</v>
      </c>
      <c r="E8" s="102"/>
      <c r="F8" s="102"/>
      <c r="G8" s="102"/>
      <c r="H8" s="102"/>
      <c r="I8" s="102"/>
      <c r="J8" s="102"/>
      <c r="K8" s="102"/>
      <c r="L8" s="102"/>
    </row>
    <row r="9" spans="4:12" ht="12.75">
      <c r="D9" s="102"/>
      <c r="E9" s="102"/>
      <c r="F9" s="102"/>
      <c r="G9" s="102"/>
      <c r="H9" s="102"/>
      <c r="I9" s="102"/>
      <c r="J9" s="102"/>
      <c r="K9" s="102"/>
      <c r="L9" s="102"/>
    </row>
    <row r="10" spans="4:12" ht="12.75">
      <c r="D10" s="102"/>
      <c r="E10" s="102"/>
      <c r="F10" s="102"/>
      <c r="G10" s="102"/>
      <c r="H10" s="102"/>
      <c r="I10" s="102"/>
      <c r="J10" s="102"/>
      <c r="K10" s="102"/>
      <c r="L10" s="102"/>
    </row>
    <row r="12" spans="4:12" ht="12.75">
      <c r="D12" s="130" t="s">
        <v>57</v>
      </c>
      <c r="E12" s="107"/>
      <c r="F12" s="107"/>
      <c r="G12" s="107"/>
      <c r="H12" s="107"/>
      <c r="I12" s="107"/>
      <c r="J12" s="107"/>
      <c r="K12" s="107"/>
      <c r="L12" s="107"/>
    </row>
    <row r="13" spans="4:12" ht="12.75">
      <c r="D13" s="130" t="s">
        <v>61</v>
      </c>
      <c r="E13" s="107"/>
      <c r="F13" s="107"/>
      <c r="G13" s="107"/>
      <c r="H13" s="107"/>
      <c r="I13" s="107"/>
      <c r="J13" s="107"/>
      <c r="K13" s="107"/>
      <c r="L13" s="107"/>
    </row>
    <row r="14" spans="4:12" ht="12.75">
      <c r="D14" s="130"/>
      <c r="E14" s="107"/>
      <c r="F14" s="107"/>
      <c r="G14" s="107"/>
      <c r="H14" s="107"/>
      <c r="I14" s="107"/>
      <c r="J14" s="107"/>
      <c r="K14" s="107"/>
      <c r="L14" s="107"/>
    </row>
    <row r="15" spans="4:12" ht="12.75">
      <c r="D15" s="114" t="s">
        <v>65</v>
      </c>
      <c r="E15" s="114"/>
      <c r="F15" s="114"/>
      <c r="G15" s="114"/>
      <c r="H15" s="114"/>
      <c r="I15" s="114"/>
      <c r="J15" s="114"/>
      <c r="K15" s="114"/>
      <c r="L15" s="114"/>
    </row>
    <row r="16" spans="4:12" ht="12.75">
      <c r="D16" s="107" t="s">
        <v>95</v>
      </c>
      <c r="E16" s="110"/>
      <c r="F16" s="110"/>
      <c r="J16" s="35"/>
      <c r="K16" s="35"/>
      <c r="L16" s="35"/>
    </row>
    <row r="17" spans="4:12" ht="12.75">
      <c r="D17" s="35"/>
      <c r="E17" s="35"/>
      <c r="F17" s="35"/>
      <c r="G17" s="35"/>
      <c r="H17" s="54"/>
      <c r="I17" s="35"/>
      <c r="J17" s="35"/>
      <c r="K17" s="35"/>
      <c r="L17" s="35"/>
    </row>
    <row r="18" spans="4:12" ht="12.75">
      <c r="D18" s="130" t="s">
        <v>80</v>
      </c>
      <c r="E18" s="107"/>
      <c r="F18" s="107"/>
      <c r="G18" s="107"/>
      <c r="H18" s="107"/>
      <c r="I18" s="107"/>
      <c r="J18" s="107"/>
      <c r="K18" s="107"/>
      <c r="L18" s="107"/>
    </row>
    <row r="19" spans="4:12" ht="12.75">
      <c r="D19" s="130" t="s">
        <v>62</v>
      </c>
      <c r="E19" s="107"/>
      <c r="F19" s="107"/>
      <c r="G19" s="107"/>
      <c r="H19" s="107"/>
      <c r="I19" s="107"/>
      <c r="J19" s="107"/>
      <c r="K19" s="107"/>
      <c r="L19" s="107"/>
    </row>
    <row r="21" spans="4:12" ht="12.75">
      <c r="D21" s="107" t="s">
        <v>81</v>
      </c>
      <c r="E21" s="107"/>
      <c r="F21" s="107"/>
      <c r="G21" s="107"/>
      <c r="H21" s="107"/>
      <c r="I21" s="107"/>
      <c r="J21" s="107"/>
      <c r="K21" s="107"/>
      <c r="L21" s="107"/>
    </row>
    <row r="22" spans="4:12" ht="12.75">
      <c r="D22" s="107" t="s">
        <v>79</v>
      </c>
      <c r="E22" s="107"/>
      <c r="F22" s="107"/>
      <c r="G22" s="107"/>
      <c r="H22" s="107"/>
      <c r="I22" s="107"/>
      <c r="J22" s="107"/>
      <c r="K22" s="107"/>
      <c r="L22" s="27"/>
    </row>
    <row r="23" spans="4:12" ht="12.75">
      <c r="D23" s="27"/>
      <c r="E23" s="27"/>
      <c r="F23" s="27"/>
      <c r="G23" s="27"/>
      <c r="H23" s="27"/>
      <c r="I23" s="27"/>
      <c r="J23" s="27"/>
      <c r="K23" s="27"/>
      <c r="L23" s="27"/>
    </row>
    <row r="24" spans="4:12" ht="12.75">
      <c r="D24" s="108" t="s">
        <v>47</v>
      </c>
      <c r="E24" s="102"/>
      <c r="F24" s="102"/>
      <c r="G24" s="102"/>
      <c r="H24" s="102"/>
      <c r="I24" s="102"/>
      <c r="J24" s="102"/>
      <c r="K24" s="102"/>
      <c r="L24" s="102"/>
    </row>
    <row r="25" spans="4:12" ht="12.75">
      <c r="D25" s="107" t="s">
        <v>48</v>
      </c>
      <c r="E25" s="107"/>
      <c r="F25" s="107"/>
      <c r="G25" s="107"/>
      <c r="H25" s="107"/>
      <c r="I25" s="107"/>
      <c r="J25" s="107"/>
      <c r="K25" s="107"/>
      <c r="L25" s="107"/>
    </row>
    <row r="27" spans="4:12" ht="12.75">
      <c r="D27" s="108" t="s">
        <v>49</v>
      </c>
      <c r="E27" s="102"/>
      <c r="F27" s="102"/>
      <c r="G27" s="102"/>
      <c r="H27" s="102"/>
      <c r="I27" s="102"/>
      <c r="J27" s="102"/>
      <c r="K27" s="102"/>
      <c r="L27" s="102"/>
    </row>
    <row r="28" spans="4:12" ht="12.75">
      <c r="D28" s="102"/>
      <c r="E28" s="102"/>
      <c r="F28" s="102"/>
      <c r="G28" s="102"/>
      <c r="H28" s="102"/>
      <c r="I28" s="102"/>
      <c r="J28" s="102"/>
      <c r="K28" s="102"/>
      <c r="L28" s="102"/>
    </row>
    <row r="29" spans="4:12" ht="12.75">
      <c r="D29" s="107" t="s">
        <v>50</v>
      </c>
      <c r="E29" s="107"/>
      <c r="F29" s="107"/>
      <c r="G29" s="107"/>
      <c r="H29" s="107"/>
      <c r="I29" s="107"/>
      <c r="J29" s="107"/>
      <c r="K29" s="107"/>
      <c r="L29" s="107"/>
    </row>
    <row r="30" spans="4:12" ht="12.75">
      <c r="D30" s="53"/>
      <c r="E30" s="53"/>
      <c r="F30" s="53"/>
      <c r="G30" s="53"/>
      <c r="H30" s="53"/>
      <c r="I30" s="53"/>
      <c r="J30" s="53"/>
      <c r="K30" s="53"/>
      <c r="L30" s="53"/>
    </row>
    <row r="31" spans="4:12" ht="12.75">
      <c r="D31" s="108" t="s">
        <v>82</v>
      </c>
      <c r="E31" s="102"/>
      <c r="F31" s="102"/>
      <c r="G31" s="102"/>
      <c r="H31" s="102"/>
      <c r="I31" s="102"/>
      <c r="J31" s="102"/>
      <c r="K31" s="102"/>
      <c r="L31" s="102"/>
    </row>
    <row r="32" spans="4:12" ht="12.75">
      <c r="D32" s="102"/>
      <c r="E32" s="102"/>
      <c r="F32" s="102"/>
      <c r="G32" s="102"/>
      <c r="H32" s="102"/>
      <c r="I32" s="102"/>
      <c r="J32" s="102"/>
      <c r="K32" s="102"/>
      <c r="L32" s="102"/>
    </row>
    <row r="33" spans="4:12" ht="12.75">
      <c r="D33" s="107" t="s">
        <v>51</v>
      </c>
      <c r="E33" s="107"/>
      <c r="F33" s="107"/>
      <c r="G33" s="107"/>
      <c r="H33" s="107"/>
      <c r="I33" s="107"/>
      <c r="J33" s="107"/>
      <c r="K33" s="107"/>
      <c r="L33" s="107"/>
    </row>
    <row r="34" spans="4:12" ht="12.75">
      <c r="D34" s="53"/>
      <c r="E34" s="53"/>
      <c r="F34" s="53"/>
      <c r="G34" s="53"/>
      <c r="H34" s="53"/>
      <c r="I34" s="53"/>
      <c r="J34" s="53"/>
      <c r="K34" s="53"/>
      <c r="L34" s="53"/>
    </row>
    <row r="35" spans="4:12" ht="12.75">
      <c r="D35" s="114" t="s">
        <v>52</v>
      </c>
      <c r="E35" s="107"/>
      <c r="F35" s="107"/>
      <c r="G35" s="107"/>
      <c r="H35" s="107"/>
      <c r="I35" s="107"/>
      <c r="J35" s="107"/>
      <c r="K35" s="107"/>
      <c r="L35" s="107"/>
    </row>
    <row r="36" spans="4:12" ht="12.75">
      <c r="D36" s="107" t="s">
        <v>53</v>
      </c>
      <c r="E36" s="107"/>
      <c r="F36" s="107"/>
      <c r="G36" s="107"/>
      <c r="H36" s="107"/>
      <c r="I36" s="107"/>
      <c r="J36" s="107"/>
      <c r="K36" s="107"/>
      <c r="L36" s="107"/>
    </row>
    <row r="37" spans="4:12" ht="12.75">
      <c r="D37" s="27"/>
      <c r="E37" s="27"/>
      <c r="F37" s="27"/>
      <c r="G37" s="27"/>
      <c r="H37" s="27"/>
      <c r="I37" s="27"/>
      <c r="J37" s="27"/>
      <c r="K37" s="27"/>
      <c r="L37" s="27"/>
    </row>
    <row r="38" spans="4:12" ht="12.75">
      <c r="D38" s="27"/>
      <c r="E38" s="27"/>
      <c r="F38" s="27"/>
      <c r="G38" s="27"/>
      <c r="H38" s="27"/>
      <c r="I38" s="27"/>
      <c r="J38" s="27"/>
      <c r="K38" s="27"/>
      <c r="L38" s="27"/>
    </row>
    <row r="39" spans="4:12" ht="12.75">
      <c r="D39" s="27"/>
      <c r="E39" s="27"/>
      <c r="F39" s="27"/>
      <c r="G39" s="27"/>
      <c r="H39" s="27"/>
      <c r="I39" s="27"/>
      <c r="J39" s="27"/>
      <c r="K39" s="27"/>
      <c r="L39" s="27"/>
    </row>
    <row r="40" spans="4:12" ht="12.75">
      <c r="D40" s="27"/>
      <c r="E40" s="27"/>
      <c r="F40" s="27"/>
      <c r="G40" s="27"/>
      <c r="H40" s="27"/>
      <c r="I40" s="27"/>
      <c r="J40" s="27"/>
      <c r="K40" s="27"/>
      <c r="L40" s="27"/>
    </row>
    <row r="41" spans="4:12" ht="12.75">
      <c r="D41" s="27"/>
      <c r="E41" s="27"/>
      <c r="F41" s="27"/>
      <c r="G41" s="27"/>
      <c r="H41" s="27"/>
      <c r="I41" s="27"/>
      <c r="J41" s="27"/>
      <c r="K41" s="27"/>
      <c r="L41" s="27"/>
    </row>
    <row r="42" spans="4:12" ht="12.75">
      <c r="D42" s="27"/>
      <c r="E42" s="27"/>
      <c r="F42" s="27"/>
      <c r="G42" s="27"/>
      <c r="H42" s="27"/>
      <c r="I42" s="27"/>
      <c r="J42" s="27"/>
      <c r="K42" s="27"/>
      <c r="L42" s="27"/>
    </row>
    <row r="43" spans="4:12" ht="12.75">
      <c r="D43" s="27"/>
      <c r="E43" s="27"/>
      <c r="F43" s="27"/>
      <c r="G43" s="27"/>
      <c r="H43" s="27"/>
      <c r="I43" s="27"/>
      <c r="J43" s="27"/>
      <c r="K43" s="27"/>
      <c r="L43" s="27"/>
    </row>
    <row r="44" spans="4:12" ht="12.75">
      <c r="D44" s="27"/>
      <c r="E44" s="27"/>
      <c r="F44" s="27"/>
      <c r="G44" s="27"/>
      <c r="H44" s="27"/>
      <c r="I44" s="27"/>
      <c r="J44" s="27"/>
      <c r="K44" s="27"/>
      <c r="L44" s="27"/>
    </row>
    <row r="45" spans="4:12" ht="12.75">
      <c r="D45" s="107"/>
      <c r="E45" s="107"/>
      <c r="F45" s="107"/>
      <c r="G45" s="107"/>
      <c r="H45" s="107"/>
      <c r="I45" s="107"/>
      <c r="J45" s="107"/>
      <c r="K45" s="107"/>
      <c r="L45" s="107"/>
    </row>
    <row r="46" spans="4:12" ht="12.75">
      <c r="D46" s="107" t="s">
        <v>84</v>
      </c>
      <c r="E46" s="107"/>
      <c r="F46" s="107"/>
      <c r="G46" s="107"/>
      <c r="H46" s="107"/>
      <c r="I46" s="107"/>
      <c r="J46" s="107"/>
      <c r="K46" s="107"/>
      <c r="L46" s="107"/>
    </row>
    <row r="47" spans="4:12" ht="12.75">
      <c r="D47" s="112" t="s">
        <v>83</v>
      </c>
      <c r="E47" s="102"/>
      <c r="F47" s="102"/>
      <c r="G47" s="102"/>
      <c r="H47" s="102"/>
      <c r="I47" s="102"/>
      <c r="J47" s="102"/>
      <c r="K47" s="102"/>
      <c r="L47" s="102"/>
    </row>
    <row r="48" spans="4:12" ht="12.75">
      <c r="D48" s="62"/>
      <c r="E48" s="34"/>
      <c r="F48" s="34"/>
      <c r="G48" s="34"/>
      <c r="H48" s="34"/>
      <c r="I48" s="34"/>
      <c r="J48" s="34"/>
      <c r="K48" s="34"/>
      <c r="L48" s="34"/>
    </row>
    <row r="49" spans="4:12" ht="12.75">
      <c r="D49" s="114" t="s">
        <v>86</v>
      </c>
      <c r="E49" s="107"/>
      <c r="F49" s="107"/>
      <c r="G49" s="107"/>
      <c r="H49" s="107"/>
      <c r="I49" s="107"/>
      <c r="J49" s="107"/>
      <c r="K49" s="107"/>
      <c r="L49" s="107"/>
    </row>
    <row r="50" spans="4:12" ht="12.75">
      <c r="D50" s="107" t="s">
        <v>85</v>
      </c>
      <c r="E50" s="107"/>
      <c r="F50" s="107"/>
      <c r="G50" s="107"/>
      <c r="H50" s="107"/>
      <c r="I50" s="107"/>
      <c r="J50" s="107"/>
      <c r="K50" s="107"/>
      <c r="L50" s="107"/>
    </row>
    <row r="51" ht="12.75">
      <c r="D51" s="35"/>
    </row>
    <row r="52" spans="4:12" ht="12.75">
      <c r="D52" s="108" t="s">
        <v>54</v>
      </c>
      <c r="E52" s="102"/>
      <c r="F52" s="102"/>
      <c r="G52" s="102"/>
      <c r="H52" s="102"/>
      <c r="I52" s="102"/>
      <c r="J52" s="102"/>
      <c r="K52" s="102"/>
      <c r="L52" s="102"/>
    </row>
    <row r="53" spans="4:12" ht="12.75">
      <c r="D53" s="102"/>
      <c r="E53" s="102"/>
      <c r="F53" s="102"/>
      <c r="G53" s="102"/>
      <c r="H53" s="102"/>
      <c r="I53" s="102"/>
      <c r="J53" s="102"/>
      <c r="K53" s="102"/>
      <c r="L53" s="102"/>
    </row>
    <row r="54" spans="4:12" ht="12.75">
      <c r="D54" s="107" t="s">
        <v>55</v>
      </c>
      <c r="E54" s="107"/>
      <c r="F54" s="107"/>
      <c r="G54" s="107"/>
      <c r="H54" s="107"/>
      <c r="I54" s="107"/>
      <c r="J54" s="107"/>
      <c r="K54" s="107"/>
      <c r="L54" s="107"/>
    </row>
    <row r="55" spans="4:12" ht="12.75">
      <c r="D55" s="35"/>
      <c r="E55" s="35"/>
      <c r="F55" s="35"/>
      <c r="G55" s="35"/>
      <c r="H55" s="35"/>
      <c r="I55" s="35"/>
      <c r="J55" s="35"/>
      <c r="K55" s="35"/>
      <c r="L55" s="35"/>
    </row>
    <row r="56" spans="4:12" ht="12.75" customHeight="1">
      <c r="D56" s="108" t="s">
        <v>87</v>
      </c>
      <c r="E56" s="102"/>
      <c r="F56" s="102"/>
      <c r="G56" s="102"/>
      <c r="H56" s="102"/>
      <c r="I56" s="102"/>
      <c r="J56" s="102"/>
      <c r="K56" s="102"/>
      <c r="L56" s="102"/>
    </row>
    <row r="57" spans="4:12" ht="12.75" customHeight="1">
      <c r="D57" s="102"/>
      <c r="E57" s="102"/>
      <c r="F57" s="102"/>
      <c r="G57" s="102"/>
      <c r="H57" s="102"/>
      <c r="I57" s="102"/>
      <c r="J57" s="102"/>
      <c r="K57" s="102"/>
      <c r="L57" s="102"/>
    </row>
    <row r="58" spans="4:12" ht="12.75">
      <c r="D58" s="111" t="s">
        <v>88</v>
      </c>
      <c r="E58" s="111"/>
      <c r="F58" s="111"/>
      <c r="G58" s="111"/>
      <c r="H58" s="111"/>
      <c r="I58" s="111"/>
      <c r="J58" s="111"/>
      <c r="K58" s="111"/>
      <c r="L58" s="111"/>
    </row>
    <row r="61" spans="4:12" ht="12.75">
      <c r="D61" s="107" t="s">
        <v>97</v>
      </c>
      <c r="E61" s="107"/>
      <c r="F61" s="107"/>
      <c r="G61" s="107"/>
      <c r="H61" s="107"/>
      <c r="I61" s="107"/>
      <c r="J61" s="107"/>
      <c r="K61" s="107"/>
      <c r="L61" s="107"/>
    </row>
    <row r="63" spans="4:12" ht="12.75">
      <c r="D63" s="114" t="s">
        <v>58</v>
      </c>
      <c r="E63" s="107"/>
      <c r="F63" s="107"/>
      <c r="G63" s="107"/>
      <c r="H63" s="107"/>
      <c r="I63" s="107"/>
      <c r="J63" s="107"/>
      <c r="K63" s="107"/>
      <c r="L63" s="107"/>
    </row>
    <row r="64" spans="4:12" ht="12.75">
      <c r="D64" s="107" t="s">
        <v>63</v>
      </c>
      <c r="E64" s="107"/>
      <c r="F64" s="107"/>
      <c r="G64" s="107"/>
      <c r="H64" s="107"/>
      <c r="I64" s="107"/>
      <c r="J64" s="107"/>
      <c r="K64" s="107"/>
      <c r="L64" s="107"/>
    </row>
    <row r="65" ht="12.75">
      <c r="D65" s="35"/>
    </row>
    <row r="66" spans="4:12" ht="15" customHeight="1">
      <c r="D66" s="56" t="s">
        <v>59</v>
      </c>
      <c r="E66" s="34"/>
      <c r="F66" s="34"/>
      <c r="G66" s="34"/>
      <c r="H66" s="34"/>
      <c r="I66" s="34"/>
      <c r="J66" s="34"/>
      <c r="K66" s="34"/>
      <c r="L66" s="34"/>
    </row>
    <row r="67" spans="4:12" ht="12.75">
      <c r="D67" s="107" t="s">
        <v>114</v>
      </c>
      <c r="E67" s="107"/>
      <c r="F67" s="107"/>
      <c r="G67" s="107"/>
      <c r="H67" s="107"/>
      <c r="I67" s="107"/>
      <c r="J67" s="107"/>
      <c r="K67" s="107"/>
      <c r="L67" s="107"/>
    </row>
    <row r="68" spans="4:12" ht="12.75">
      <c r="D68" s="27"/>
      <c r="E68" s="34"/>
      <c r="F68" s="34"/>
      <c r="G68" s="34"/>
      <c r="H68" s="34"/>
      <c r="I68" s="34"/>
      <c r="J68" s="34"/>
      <c r="K68" s="34"/>
      <c r="L68" s="34"/>
    </row>
    <row r="69" spans="4:12" ht="12.75">
      <c r="D69" s="38" t="s">
        <v>60</v>
      </c>
      <c r="E69" s="27"/>
      <c r="F69" s="27"/>
      <c r="G69" s="27"/>
      <c r="H69" s="27"/>
      <c r="I69" s="27"/>
      <c r="J69" s="27"/>
      <c r="K69" s="27"/>
      <c r="L69" s="27"/>
    </row>
    <row r="70" spans="4:12" ht="12.75">
      <c r="D70" s="107" t="s">
        <v>64</v>
      </c>
      <c r="E70" s="107"/>
      <c r="F70" s="107"/>
      <c r="G70" s="107"/>
      <c r="H70" s="107"/>
      <c r="I70" s="107"/>
      <c r="J70" s="107"/>
      <c r="K70" s="107"/>
      <c r="L70" s="107"/>
    </row>
    <row r="71" spans="5:12" ht="12.75">
      <c r="E71" s="27"/>
      <c r="F71" s="27"/>
      <c r="G71" s="27"/>
      <c r="H71" s="27"/>
      <c r="I71" s="27"/>
      <c r="J71" s="27"/>
      <c r="K71" s="27"/>
      <c r="L71" s="27"/>
    </row>
  </sheetData>
  <mergeCells count="33">
    <mergeCell ref="D24:L24"/>
    <mergeCell ref="D70:L70"/>
    <mergeCell ref="D22:K22"/>
    <mergeCell ref="D56:L57"/>
    <mergeCell ref="D58:L58"/>
    <mergeCell ref="D35:L35"/>
    <mergeCell ref="D36:L36"/>
    <mergeCell ref="D45:L45"/>
    <mergeCell ref="D67:L67"/>
    <mergeCell ref="D47:L47"/>
    <mergeCell ref="D5:L5"/>
    <mergeCell ref="D8:L10"/>
    <mergeCell ref="D12:L12"/>
    <mergeCell ref="D18:L18"/>
    <mergeCell ref="D15:L15"/>
    <mergeCell ref="D16:F16"/>
    <mergeCell ref="D13:L13"/>
    <mergeCell ref="D29:L29"/>
    <mergeCell ref="D27:L28"/>
    <mergeCell ref="D61:L61"/>
    <mergeCell ref="D31:L32"/>
    <mergeCell ref="D33:L33"/>
    <mergeCell ref="D49:L49"/>
    <mergeCell ref="D63:L63"/>
    <mergeCell ref="D64:L64"/>
    <mergeCell ref="D14:L14"/>
    <mergeCell ref="D19:L19"/>
    <mergeCell ref="D52:L53"/>
    <mergeCell ref="D54:L54"/>
    <mergeCell ref="D46:L46"/>
    <mergeCell ref="D50:L50"/>
    <mergeCell ref="D21:L21"/>
    <mergeCell ref="D25:L25"/>
  </mergeCells>
  <printOptions/>
  <pageMargins left="0.7480314960629921" right="0.7480314960629921" top="0.9055118110236221" bottom="0.6692913385826772" header="0" footer="0"/>
  <pageSetup horizontalDpi="600" verticalDpi="600" orientation="landscape" paperSize="9" r:id="rId6"/>
  <headerFooter alignWithMargins="0">
    <oddHeader>&amp;L&amp;G&amp;CTEST CERTIFICATION SHEET 
 GSM/GPRS/USSD TERMINALS FOR THE OPERATORS OF THE TM GROUP: 
 J2ME TERMINALS TESTS&amp;RCODE HCP-XXXXX
VERSION 1
DATE dd/mm/aa</oddHeader>
    <oddFooter>&amp;C&amp;7THIS INFORMATION IS THE PROPERTY OF TELEFÓNICA MÓVILES ESPAÑA S.A.
All rights reserved&amp;10
Page &amp;P of &amp;N</oddFooter>
  </headerFooter>
  <legacyDrawing r:id="rId4"/>
  <legacyDrawingHF r:id="rId5"/>
  <oleObjects>
    <oleObject progId="" shapeId="42557" r:id="rId1"/>
    <oleObject progId="" shapeId="44420" r:id="rId2"/>
    <oleObject progId="" shapeId="44421" r:id="rId3"/>
  </oleObjects>
</worksheet>
</file>

<file path=xl/worksheets/sheet4.xml><?xml version="1.0" encoding="utf-8"?>
<worksheet xmlns="http://schemas.openxmlformats.org/spreadsheetml/2006/main" xmlns:r="http://schemas.openxmlformats.org/officeDocument/2006/relationships">
  <sheetPr>
    <outlinePr summaryBelow="0"/>
  </sheetPr>
  <dimension ref="B2:K87"/>
  <sheetViews>
    <sheetView workbookViewId="0" topLeftCell="B1">
      <selection activeCell="L20" sqref="L20"/>
    </sheetView>
  </sheetViews>
  <sheetFormatPr defaultColWidth="11.421875" defaultRowHeight="12.75"/>
  <cols>
    <col min="1" max="1" width="7.421875" style="14" hidden="1" customWidth="1"/>
    <col min="2" max="2" width="11.421875" style="14" customWidth="1"/>
    <col min="3" max="3" width="29.8515625" style="14" bestFit="1" customWidth="1"/>
    <col min="4" max="4" width="20.8515625" style="14" hidden="1" customWidth="1"/>
    <col min="5" max="5" width="16.57421875" style="14" hidden="1" customWidth="1"/>
    <col min="6" max="6" width="10.421875" style="14" hidden="1" customWidth="1"/>
    <col min="7" max="7" width="15.28125" style="14" customWidth="1"/>
    <col min="8" max="8" width="8.00390625" style="14" hidden="1" customWidth="1"/>
    <col min="9" max="9" width="11.140625" style="14" customWidth="1"/>
    <col min="10" max="10" width="15.8515625" style="14" customWidth="1"/>
    <col min="11" max="11" width="8.140625" style="48" hidden="1" customWidth="1"/>
    <col min="12" max="12" width="24.57421875" style="14" customWidth="1"/>
    <col min="13" max="16384" width="11.421875" style="14" customWidth="1"/>
  </cols>
  <sheetData>
    <row r="1" ht="6" customHeight="1"/>
    <row r="2" spans="2:3" ht="3.75" customHeight="1">
      <c r="B2" s="42"/>
      <c r="C2" s="42"/>
    </row>
    <row r="3" spans="2:4" ht="0.75" customHeight="1">
      <c r="B3" s="43"/>
      <c r="C3" s="43"/>
      <c r="D3" s="44"/>
    </row>
    <row r="4" spans="2:10" ht="23.25">
      <c r="B4" s="99" t="s">
        <v>39</v>
      </c>
      <c r="C4" s="134"/>
      <c r="D4" s="134"/>
      <c r="E4" s="134"/>
      <c r="F4" s="134"/>
      <c r="G4" s="134"/>
      <c r="H4" s="134"/>
      <c r="I4" s="134"/>
      <c r="J4" s="134"/>
    </row>
    <row r="7" spans="2:11" ht="27.75" customHeight="1">
      <c r="B7" s="2" t="s">
        <v>23</v>
      </c>
      <c r="C7" s="2" t="s">
        <v>0</v>
      </c>
      <c r="D7" s="2" t="s">
        <v>45</v>
      </c>
      <c r="E7" s="2" t="s">
        <v>25</v>
      </c>
      <c r="F7" s="2" t="s">
        <v>96</v>
      </c>
      <c r="G7" s="2" t="s">
        <v>1</v>
      </c>
      <c r="H7" s="2" t="s">
        <v>91</v>
      </c>
      <c r="I7" s="2" t="s">
        <v>31</v>
      </c>
      <c r="J7" s="2" t="s">
        <v>2</v>
      </c>
      <c r="K7" s="2" t="s">
        <v>108</v>
      </c>
    </row>
    <row r="8" spans="2:11" ht="12.75">
      <c r="B8" s="3" t="s">
        <v>113</v>
      </c>
      <c r="C8" s="79" t="s">
        <v>154</v>
      </c>
      <c r="D8" s="74" t="s">
        <v>155</v>
      </c>
      <c r="E8" s="72" t="s">
        <v>156</v>
      </c>
      <c r="F8" s="72" t="s">
        <v>27</v>
      </c>
      <c r="G8" s="96" t="s">
        <v>316</v>
      </c>
      <c r="H8" s="72">
        <f>IF(G8="Pending",3,IF(G8="Blocked",3,IF(G8="Pass",2,IF(G8="Skip",2,IF(G8="Fail",1,"")))))</f>
        <v>2</v>
      </c>
      <c r="I8" s="72" t="s">
        <v>112</v>
      </c>
      <c r="J8" s="72"/>
      <c r="K8" s="65">
        <f>IF(AND(F8="Low",G8="Fail"),3,IF(AND(F8="Medium",G8="Fail"),2,IF(AND(F8="High",G8="Fail"),1,0)))</f>
        <v>0</v>
      </c>
    </row>
    <row r="9" spans="2:11" ht="12.75">
      <c r="B9" s="3" t="s">
        <v>157</v>
      </c>
      <c r="C9" s="79" t="s">
        <v>158</v>
      </c>
      <c r="D9" s="74" t="s">
        <v>155</v>
      </c>
      <c r="E9" s="72" t="s">
        <v>156</v>
      </c>
      <c r="F9" s="72" t="s">
        <v>27</v>
      </c>
      <c r="G9" s="96" t="s">
        <v>316</v>
      </c>
      <c r="H9" s="72">
        <f aca="true" t="shared" si="0" ref="H9:H82">IF(G9="Pending",3,IF(G9="Blocked",3,IF(G9="Pass",2,IF(G9="Skip",2,IF(G9="Fail",1,"")))))</f>
        <v>2</v>
      </c>
      <c r="I9" s="75" t="s">
        <v>112</v>
      </c>
      <c r="J9" s="72"/>
      <c r="K9" s="65">
        <f>IF(AND(F9="Low",G9="Fail"),3,IF(AND(F9="Medium",G9="Fail"),2,IF(AND(F9="High",G9="Fail"),1,0)))</f>
        <v>0</v>
      </c>
    </row>
    <row r="10" spans="2:11" ht="12.75">
      <c r="B10" s="3" t="s">
        <v>159</v>
      </c>
      <c r="C10" s="79" t="s">
        <v>299</v>
      </c>
      <c r="D10" s="74" t="s">
        <v>155</v>
      </c>
      <c r="E10" s="72" t="s">
        <v>156</v>
      </c>
      <c r="F10" s="72" t="s">
        <v>27</v>
      </c>
      <c r="G10" s="96" t="s">
        <v>316</v>
      </c>
      <c r="H10" s="72">
        <f t="shared" si="0"/>
        <v>2</v>
      </c>
      <c r="I10" s="75" t="s">
        <v>112</v>
      </c>
      <c r="J10" s="72"/>
      <c r="K10" s="65">
        <f>IF(AND(F10="Low",G10="Fail"),3,IF(AND(F10="Medium",G10="Fail"),2,IF(AND(F10="High",G10="Fail"),1,0)))</f>
        <v>0</v>
      </c>
    </row>
    <row r="11" spans="2:11" ht="12.75">
      <c r="B11" s="3" t="s">
        <v>161</v>
      </c>
      <c r="C11" s="79" t="s">
        <v>300</v>
      </c>
      <c r="D11" s="74" t="s">
        <v>155</v>
      </c>
      <c r="E11" s="72" t="s">
        <v>156</v>
      </c>
      <c r="F11" s="72" t="s">
        <v>27</v>
      </c>
      <c r="G11" s="96" t="s">
        <v>316</v>
      </c>
      <c r="H11" s="72"/>
      <c r="I11" s="75" t="s">
        <v>112</v>
      </c>
      <c r="J11" s="72"/>
      <c r="K11" s="65"/>
    </row>
    <row r="12" spans="2:11" ht="12.75">
      <c r="B12" s="3" t="s">
        <v>163</v>
      </c>
      <c r="C12" s="79" t="s">
        <v>160</v>
      </c>
      <c r="D12" s="74" t="s">
        <v>155</v>
      </c>
      <c r="E12" s="72" t="s">
        <v>156</v>
      </c>
      <c r="F12" s="72" t="s">
        <v>27</v>
      </c>
      <c r="G12" s="96" t="s">
        <v>316</v>
      </c>
      <c r="H12" s="72">
        <f t="shared" si="0"/>
        <v>2</v>
      </c>
      <c r="I12" s="75" t="s">
        <v>112</v>
      </c>
      <c r="J12" s="72"/>
      <c r="K12" s="65">
        <f>IF(AND(F12="Low",G12="Fail"),3,IF(AND(F12="Medium",G12="Fail"),2,IF(AND(F12="High",G12="Fail"),1,0)))</f>
        <v>0</v>
      </c>
    </row>
    <row r="13" spans="2:11" ht="25.5">
      <c r="B13" s="76" t="s">
        <v>165</v>
      </c>
      <c r="C13" s="78" t="s">
        <v>162</v>
      </c>
      <c r="D13" s="77" t="s">
        <v>155</v>
      </c>
      <c r="E13" s="75" t="s">
        <v>156</v>
      </c>
      <c r="F13" s="75" t="s">
        <v>27</v>
      </c>
      <c r="G13" s="96" t="s">
        <v>316</v>
      </c>
      <c r="H13" s="72">
        <f t="shared" si="0"/>
        <v>2</v>
      </c>
      <c r="I13" s="75" t="s">
        <v>112</v>
      </c>
      <c r="J13" s="72"/>
      <c r="K13" s="65">
        <f>IF(AND(F13="Low",G13="Fail"),3,IF(AND(F13="Medium",G13="Fail"),2,IF(AND(F13="High",G13="Fail"),1,0)))</f>
        <v>0</v>
      </c>
    </row>
    <row r="14" spans="2:11" ht="12.75">
      <c r="B14" s="76" t="s">
        <v>167</v>
      </c>
      <c r="C14" s="78" t="s">
        <v>164</v>
      </c>
      <c r="D14" s="77" t="s">
        <v>155</v>
      </c>
      <c r="E14" s="75" t="s">
        <v>156</v>
      </c>
      <c r="F14" s="75" t="s">
        <v>27</v>
      </c>
      <c r="G14" s="96" t="s">
        <v>316</v>
      </c>
      <c r="H14" s="72">
        <f t="shared" si="0"/>
        <v>2</v>
      </c>
      <c r="I14" s="75" t="s">
        <v>112</v>
      </c>
      <c r="J14" s="72"/>
      <c r="K14" s="65">
        <f>IF(AND(F14="Low",G14="Fail"),3,IF(AND(F14="Medium",G14="Fail"),2,IF(AND(F14="High",G14="Fail"),1,0)))</f>
        <v>0</v>
      </c>
    </row>
    <row r="15" spans="2:11" ht="12.75">
      <c r="B15" s="76" t="s">
        <v>169</v>
      </c>
      <c r="C15" s="78" t="s">
        <v>166</v>
      </c>
      <c r="D15" s="77" t="s">
        <v>155</v>
      </c>
      <c r="E15" s="75" t="s">
        <v>156</v>
      </c>
      <c r="F15" s="75" t="s">
        <v>27</v>
      </c>
      <c r="G15" s="96" t="s">
        <v>316</v>
      </c>
      <c r="H15" s="72">
        <f t="shared" si="0"/>
        <v>2</v>
      </c>
      <c r="I15" s="75" t="s">
        <v>112</v>
      </c>
      <c r="J15" s="72"/>
      <c r="K15" s="65">
        <f aca="true" t="shared" si="1" ref="K15:K25">IF(AND(F15="Low",G15="Fail"),3,IF(AND(F15="Medium",G15="Fail"),2,IF(AND(F15="High",G15="Fail"),1,0)))</f>
        <v>0</v>
      </c>
    </row>
    <row r="16" spans="2:11" ht="25.5">
      <c r="B16" s="76" t="s">
        <v>171</v>
      </c>
      <c r="C16" s="78" t="s">
        <v>168</v>
      </c>
      <c r="D16" s="77" t="s">
        <v>155</v>
      </c>
      <c r="E16" s="75" t="s">
        <v>156</v>
      </c>
      <c r="F16" s="75" t="s">
        <v>27</v>
      </c>
      <c r="G16" s="73" t="s">
        <v>37</v>
      </c>
      <c r="H16" s="72">
        <f t="shared" si="0"/>
      </c>
      <c r="I16" s="75" t="s">
        <v>112</v>
      </c>
      <c r="J16" s="72"/>
      <c r="K16" s="65">
        <f t="shared" si="1"/>
        <v>0</v>
      </c>
    </row>
    <row r="17" spans="2:11" ht="25.5">
      <c r="B17" s="76" t="s">
        <v>173</v>
      </c>
      <c r="C17" s="78" t="s">
        <v>170</v>
      </c>
      <c r="D17" s="77" t="s">
        <v>155</v>
      </c>
      <c r="E17" s="75" t="s">
        <v>156</v>
      </c>
      <c r="F17" s="75" t="s">
        <v>27</v>
      </c>
      <c r="G17" s="96" t="s">
        <v>316</v>
      </c>
      <c r="H17" s="72">
        <f t="shared" si="0"/>
        <v>2</v>
      </c>
      <c r="I17" s="75" t="s">
        <v>112</v>
      </c>
      <c r="J17" s="72"/>
      <c r="K17" s="65">
        <f t="shared" si="1"/>
        <v>0</v>
      </c>
    </row>
    <row r="18" spans="2:11" ht="25.5">
      <c r="B18" s="76" t="s">
        <v>175</v>
      </c>
      <c r="C18" s="78" t="s">
        <v>172</v>
      </c>
      <c r="D18" s="77" t="s">
        <v>155</v>
      </c>
      <c r="E18" s="75" t="s">
        <v>156</v>
      </c>
      <c r="F18" s="75" t="s">
        <v>27</v>
      </c>
      <c r="G18" s="73" t="s">
        <v>37</v>
      </c>
      <c r="H18" s="72">
        <f t="shared" si="0"/>
      </c>
      <c r="I18" s="75" t="s">
        <v>112</v>
      </c>
      <c r="J18" s="72"/>
      <c r="K18" s="65">
        <f t="shared" si="1"/>
        <v>0</v>
      </c>
    </row>
    <row r="19" spans="2:11" ht="25.5">
      <c r="B19" s="76" t="s">
        <v>177</v>
      </c>
      <c r="C19" s="78" t="s">
        <v>174</v>
      </c>
      <c r="D19" s="77" t="s">
        <v>155</v>
      </c>
      <c r="E19" s="75" t="s">
        <v>156</v>
      </c>
      <c r="F19" s="75" t="s">
        <v>27</v>
      </c>
      <c r="G19" s="96" t="s">
        <v>316</v>
      </c>
      <c r="H19" s="72">
        <f t="shared" si="0"/>
        <v>2</v>
      </c>
      <c r="I19" s="75" t="s">
        <v>112</v>
      </c>
      <c r="J19" s="72"/>
      <c r="K19" s="65">
        <f t="shared" si="1"/>
        <v>0</v>
      </c>
    </row>
    <row r="20" spans="2:11" ht="25.5">
      <c r="B20" s="76" t="s">
        <v>179</v>
      </c>
      <c r="C20" s="78" t="s">
        <v>176</v>
      </c>
      <c r="D20" s="77" t="s">
        <v>155</v>
      </c>
      <c r="E20" s="75" t="s">
        <v>156</v>
      </c>
      <c r="F20" s="75" t="s">
        <v>27</v>
      </c>
      <c r="G20" s="96" t="s">
        <v>316</v>
      </c>
      <c r="H20" s="72">
        <f t="shared" si="0"/>
        <v>2</v>
      </c>
      <c r="I20" s="75" t="s">
        <v>112</v>
      </c>
      <c r="J20" s="72"/>
      <c r="K20" s="65">
        <f>IF(AND(F20="Low",G20="Fail"),3,IF(AND(F20="Medium",G20="Fail"),2,IF(AND(F20="High",G20="Fail"),1,0)))</f>
        <v>0</v>
      </c>
    </row>
    <row r="21" spans="2:11" ht="25.5">
      <c r="B21" s="76" t="s">
        <v>301</v>
      </c>
      <c r="C21" s="78" t="s">
        <v>178</v>
      </c>
      <c r="D21" s="77" t="s">
        <v>155</v>
      </c>
      <c r="E21" s="75" t="s">
        <v>156</v>
      </c>
      <c r="F21" s="75" t="s">
        <v>27</v>
      </c>
      <c r="G21" s="96" t="s">
        <v>316</v>
      </c>
      <c r="H21" s="72">
        <f t="shared" si="0"/>
        <v>2</v>
      </c>
      <c r="I21" s="75" t="s">
        <v>112</v>
      </c>
      <c r="J21" s="72"/>
      <c r="K21" s="65">
        <f t="shared" si="1"/>
        <v>0</v>
      </c>
    </row>
    <row r="22" spans="2:11" ht="25.5">
      <c r="B22" s="76" t="s">
        <v>302</v>
      </c>
      <c r="C22" s="78" t="s">
        <v>180</v>
      </c>
      <c r="D22" s="77" t="s">
        <v>155</v>
      </c>
      <c r="E22" s="75" t="s">
        <v>156</v>
      </c>
      <c r="F22" s="75" t="s">
        <v>27</v>
      </c>
      <c r="G22" s="96" t="s">
        <v>316</v>
      </c>
      <c r="H22" s="72">
        <f t="shared" si="0"/>
        <v>2</v>
      </c>
      <c r="I22" s="75" t="s">
        <v>112</v>
      </c>
      <c r="J22" s="72"/>
      <c r="K22" s="65">
        <f t="shared" si="1"/>
        <v>0</v>
      </c>
    </row>
    <row r="23" spans="2:11" ht="25.5">
      <c r="B23" s="76" t="s">
        <v>181</v>
      </c>
      <c r="C23" s="78" t="s">
        <v>184</v>
      </c>
      <c r="D23" s="74" t="s">
        <v>182</v>
      </c>
      <c r="E23" s="72" t="s">
        <v>183</v>
      </c>
      <c r="F23" s="72" t="s">
        <v>27</v>
      </c>
      <c r="G23" s="96" t="s">
        <v>316</v>
      </c>
      <c r="H23" s="72">
        <f t="shared" si="0"/>
        <v>2</v>
      </c>
      <c r="I23" s="75" t="s">
        <v>112</v>
      </c>
      <c r="J23" s="72"/>
      <c r="K23" s="65">
        <f t="shared" si="1"/>
        <v>0</v>
      </c>
    </row>
    <row r="24" spans="2:11" ht="12.75">
      <c r="B24" s="76" t="s">
        <v>185</v>
      </c>
      <c r="C24" s="78" t="s">
        <v>186</v>
      </c>
      <c r="D24" s="74" t="s">
        <v>182</v>
      </c>
      <c r="E24" s="72" t="s">
        <v>183</v>
      </c>
      <c r="F24" s="72" t="s">
        <v>27</v>
      </c>
      <c r="G24" s="73" t="s">
        <v>37</v>
      </c>
      <c r="H24" s="72">
        <f t="shared" si="0"/>
      </c>
      <c r="I24" s="75" t="s">
        <v>112</v>
      </c>
      <c r="J24" s="72"/>
      <c r="K24" s="65">
        <f t="shared" si="1"/>
        <v>0</v>
      </c>
    </row>
    <row r="25" spans="2:11" ht="12.75">
      <c r="B25" s="76" t="s">
        <v>187</v>
      </c>
      <c r="C25" s="78" t="s">
        <v>188</v>
      </c>
      <c r="D25" s="74" t="s">
        <v>182</v>
      </c>
      <c r="E25" s="72" t="s">
        <v>183</v>
      </c>
      <c r="F25" s="72" t="s">
        <v>27</v>
      </c>
      <c r="G25" s="96" t="s">
        <v>316</v>
      </c>
      <c r="H25" s="72">
        <f t="shared" si="0"/>
        <v>2</v>
      </c>
      <c r="I25" s="75" t="s">
        <v>112</v>
      </c>
      <c r="J25" s="72"/>
      <c r="K25" s="65">
        <f t="shared" si="1"/>
        <v>0</v>
      </c>
    </row>
    <row r="26" spans="2:11" ht="12.75">
      <c r="B26" s="76" t="s">
        <v>189</v>
      </c>
      <c r="C26" s="78" t="s">
        <v>190</v>
      </c>
      <c r="D26" s="74" t="s">
        <v>182</v>
      </c>
      <c r="E26" s="72" t="s">
        <v>183</v>
      </c>
      <c r="F26" s="72" t="s">
        <v>27</v>
      </c>
      <c r="G26" s="96" t="s">
        <v>316</v>
      </c>
      <c r="H26" s="72">
        <f t="shared" si="0"/>
        <v>2</v>
      </c>
      <c r="I26" s="75" t="s">
        <v>112</v>
      </c>
      <c r="J26" s="72"/>
      <c r="K26" s="65">
        <f>IF(AND(F26="Low",G26="Fail"),3,IF(AND(F26="Medium",G26="Fail"),2,IF(AND(F26="High",G26="Fail"),1,0)))</f>
        <v>0</v>
      </c>
    </row>
    <row r="27" spans="2:11" ht="12.75">
      <c r="B27" s="76" t="s">
        <v>191</v>
      </c>
      <c r="C27" s="78" t="s">
        <v>192</v>
      </c>
      <c r="D27" s="74" t="s">
        <v>182</v>
      </c>
      <c r="E27" s="72" t="s">
        <v>183</v>
      </c>
      <c r="F27" s="72" t="s">
        <v>27</v>
      </c>
      <c r="G27" s="96" t="s">
        <v>316</v>
      </c>
      <c r="H27" s="72">
        <f t="shared" si="0"/>
        <v>2</v>
      </c>
      <c r="I27" s="75" t="s">
        <v>112</v>
      </c>
      <c r="J27" s="72"/>
      <c r="K27" s="65">
        <f>IF(AND(F27="Low",G27="Fail"),3,IF(AND(F27="Medium",G27="Fail"),2,IF(AND(F27="High",G27="Fail"),1,0)))</f>
        <v>0</v>
      </c>
    </row>
    <row r="28" spans="2:11" ht="12.75">
      <c r="B28" s="76" t="s">
        <v>193</v>
      </c>
      <c r="C28" s="78" t="s">
        <v>194</v>
      </c>
      <c r="D28" s="74" t="s">
        <v>182</v>
      </c>
      <c r="E28" s="72" t="s">
        <v>183</v>
      </c>
      <c r="F28" s="72" t="s">
        <v>27</v>
      </c>
      <c r="G28" s="73" t="s">
        <v>37</v>
      </c>
      <c r="H28" s="72">
        <f t="shared" si="0"/>
      </c>
      <c r="I28" s="75" t="s">
        <v>112</v>
      </c>
      <c r="J28" s="72"/>
      <c r="K28" s="65">
        <f aca="true" t="shared" si="2" ref="K28:K34">IF(AND(F28="Low",G28="Fail"),3,IF(AND(F28="Medium",G28="Fail"),2,IF(AND(F28="High",G28="Fail"),1,0)))</f>
        <v>0</v>
      </c>
    </row>
    <row r="29" spans="2:11" ht="12.75">
      <c r="B29" s="76" t="s">
        <v>195</v>
      </c>
      <c r="C29" s="78" t="s">
        <v>196</v>
      </c>
      <c r="D29" s="74" t="s">
        <v>182</v>
      </c>
      <c r="E29" s="72" t="s">
        <v>183</v>
      </c>
      <c r="F29" s="72" t="s">
        <v>27</v>
      </c>
      <c r="G29" s="96" t="s">
        <v>316</v>
      </c>
      <c r="H29" s="72">
        <f t="shared" si="0"/>
        <v>2</v>
      </c>
      <c r="I29" s="75" t="s">
        <v>112</v>
      </c>
      <c r="J29" s="72"/>
      <c r="K29" s="65">
        <f t="shared" si="2"/>
        <v>0</v>
      </c>
    </row>
    <row r="30" spans="2:11" ht="12.75">
      <c r="B30" s="76" t="s">
        <v>197</v>
      </c>
      <c r="C30" s="78" t="s">
        <v>198</v>
      </c>
      <c r="D30" s="74" t="s">
        <v>155</v>
      </c>
      <c r="E30" s="72" t="s">
        <v>156</v>
      </c>
      <c r="F30" s="72" t="s">
        <v>27</v>
      </c>
      <c r="G30" s="96" t="s">
        <v>316</v>
      </c>
      <c r="H30" s="72">
        <f t="shared" si="0"/>
        <v>2</v>
      </c>
      <c r="I30" s="75" t="s">
        <v>112</v>
      </c>
      <c r="J30" s="72"/>
      <c r="K30" s="65">
        <f t="shared" si="2"/>
        <v>0</v>
      </c>
    </row>
    <row r="31" spans="2:11" ht="25.5">
      <c r="B31" s="76" t="s">
        <v>199</v>
      </c>
      <c r="C31" s="78" t="s">
        <v>200</v>
      </c>
      <c r="D31" s="74" t="s">
        <v>155</v>
      </c>
      <c r="E31" s="72" t="s">
        <v>156</v>
      </c>
      <c r="F31" s="72" t="s">
        <v>27</v>
      </c>
      <c r="G31" s="73" t="s">
        <v>37</v>
      </c>
      <c r="H31" s="72">
        <f t="shared" si="0"/>
      </c>
      <c r="I31" s="75" t="s">
        <v>112</v>
      </c>
      <c r="J31" s="72"/>
      <c r="K31" s="65">
        <f t="shared" si="2"/>
        <v>0</v>
      </c>
    </row>
    <row r="32" spans="2:11" ht="25.5">
      <c r="B32" s="76" t="s">
        <v>201</v>
      </c>
      <c r="C32" s="78" t="s">
        <v>202</v>
      </c>
      <c r="D32" s="74" t="s">
        <v>155</v>
      </c>
      <c r="E32" s="72" t="s">
        <v>156</v>
      </c>
      <c r="F32" s="72" t="s">
        <v>27</v>
      </c>
      <c r="G32" s="73" t="s">
        <v>37</v>
      </c>
      <c r="H32" s="72">
        <f t="shared" si="0"/>
      </c>
      <c r="I32" s="75" t="s">
        <v>112</v>
      </c>
      <c r="J32" s="72"/>
      <c r="K32" s="65">
        <f t="shared" si="2"/>
        <v>0</v>
      </c>
    </row>
    <row r="33" spans="2:11" ht="12.75">
      <c r="B33" s="76" t="s">
        <v>203</v>
      </c>
      <c r="C33" s="78" t="s">
        <v>204</v>
      </c>
      <c r="D33" s="74" t="s">
        <v>155</v>
      </c>
      <c r="E33" s="72" t="s">
        <v>156</v>
      </c>
      <c r="F33" s="72" t="s">
        <v>27</v>
      </c>
      <c r="G33" s="96" t="s">
        <v>316</v>
      </c>
      <c r="H33" s="72">
        <f t="shared" si="0"/>
        <v>2</v>
      </c>
      <c r="I33" s="75" t="s">
        <v>112</v>
      </c>
      <c r="J33" s="72"/>
      <c r="K33" s="65">
        <f t="shared" si="2"/>
        <v>0</v>
      </c>
    </row>
    <row r="34" spans="2:11" ht="12.75">
      <c r="B34" s="76" t="s">
        <v>205</v>
      </c>
      <c r="C34" s="78" t="s">
        <v>206</v>
      </c>
      <c r="D34" s="74" t="s">
        <v>155</v>
      </c>
      <c r="E34" s="72" t="s">
        <v>156</v>
      </c>
      <c r="F34" s="72" t="s">
        <v>27</v>
      </c>
      <c r="G34" s="96" t="s">
        <v>316</v>
      </c>
      <c r="H34" s="72">
        <f t="shared" si="0"/>
        <v>2</v>
      </c>
      <c r="I34" s="75" t="s">
        <v>112</v>
      </c>
      <c r="J34" s="72"/>
      <c r="K34" s="65">
        <f t="shared" si="2"/>
        <v>0</v>
      </c>
    </row>
    <row r="35" spans="2:11" ht="25.5">
      <c r="B35" s="76" t="s">
        <v>207</v>
      </c>
      <c r="C35" s="78" t="s">
        <v>208</v>
      </c>
      <c r="D35" s="74" t="s">
        <v>155</v>
      </c>
      <c r="E35" s="72" t="s">
        <v>156</v>
      </c>
      <c r="F35" s="72" t="s">
        <v>27</v>
      </c>
      <c r="G35" s="96" t="s">
        <v>316</v>
      </c>
      <c r="H35" s="72">
        <f t="shared" si="0"/>
        <v>2</v>
      </c>
      <c r="I35" s="75" t="s">
        <v>112</v>
      </c>
      <c r="J35" s="72"/>
      <c r="K35" s="65">
        <f>IF(AND(F35="Low",G35="Fail"),3,IF(AND(F35="Medium",G35="Fail"),2,IF(AND(F35="High",G35="Fail"),1,0)))</f>
        <v>0</v>
      </c>
    </row>
    <row r="36" spans="2:11" ht="25.5">
      <c r="B36" s="76" t="s">
        <v>209</v>
      </c>
      <c r="C36" s="78" t="s">
        <v>210</v>
      </c>
      <c r="D36" s="74" t="s">
        <v>155</v>
      </c>
      <c r="E36" s="72" t="s">
        <v>156</v>
      </c>
      <c r="F36" s="72" t="s">
        <v>27</v>
      </c>
      <c r="G36" s="96" t="s">
        <v>316</v>
      </c>
      <c r="H36" s="72">
        <f t="shared" si="0"/>
        <v>2</v>
      </c>
      <c r="I36" s="75" t="s">
        <v>112</v>
      </c>
      <c r="J36" s="72"/>
      <c r="K36" s="65">
        <f aca="true" t="shared" si="3" ref="K36:K41">IF(AND(F36="Low",G36="Fail"),3,IF(AND(F36="Medium",G36="Fail"),2,IF(AND(F36="High",G36="Fail"),1,0)))</f>
        <v>0</v>
      </c>
    </row>
    <row r="37" spans="2:11" ht="12.75">
      <c r="B37" s="76" t="s">
        <v>211</v>
      </c>
      <c r="C37" s="78" t="s">
        <v>212</v>
      </c>
      <c r="D37" s="74" t="s">
        <v>155</v>
      </c>
      <c r="E37" s="72" t="s">
        <v>156</v>
      </c>
      <c r="F37" s="72" t="s">
        <v>27</v>
      </c>
      <c r="G37" s="96" t="s">
        <v>316</v>
      </c>
      <c r="H37" s="72">
        <f t="shared" si="0"/>
        <v>2</v>
      </c>
      <c r="I37" s="75" t="s">
        <v>112</v>
      </c>
      <c r="J37" s="72"/>
      <c r="K37" s="65">
        <f t="shared" si="3"/>
        <v>0</v>
      </c>
    </row>
    <row r="38" spans="2:11" ht="12.75">
      <c r="B38" s="76" t="s">
        <v>213</v>
      </c>
      <c r="C38" s="78" t="s">
        <v>214</v>
      </c>
      <c r="D38" s="74" t="s">
        <v>155</v>
      </c>
      <c r="E38" s="72" t="s">
        <v>156</v>
      </c>
      <c r="F38" s="72" t="s">
        <v>27</v>
      </c>
      <c r="G38" s="96" t="s">
        <v>316</v>
      </c>
      <c r="H38" s="72">
        <f t="shared" si="0"/>
        <v>2</v>
      </c>
      <c r="I38" s="75" t="s">
        <v>112</v>
      </c>
      <c r="J38" s="72"/>
      <c r="K38" s="65">
        <f t="shared" si="3"/>
        <v>0</v>
      </c>
    </row>
    <row r="39" spans="2:11" ht="12.75">
      <c r="B39" s="76" t="s">
        <v>215</v>
      </c>
      <c r="C39" s="78" t="s">
        <v>216</v>
      </c>
      <c r="D39" s="74" t="s">
        <v>155</v>
      </c>
      <c r="E39" s="72" t="s">
        <v>156</v>
      </c>
      <c r="F39" s="72" t="s">
        <v>27</v>
      </c>
      <c r="G39" s="96" t="s">
        <v>316</v>
      </c>
      <c r="H39" s="72">
        <f t="shared" si="0"/>
        <v>2</v>
      </c>
      <c r="I39" s="75" t="s">
        <v>112</v>
      </c>
      <c r="J39" s="72"/>
      <c r="K39" s="65">
        <f t="shared" si="3"/>
        <v>0</v>
      </c>
    </row>
    <row r="40" spans="2:11" ht="12.75">
      <c r="B40" s="76" t="s">
        <v>217</v>
      </c>
      <c r="C40" s="78" t="s">
        <v>218</v>
      </c>
      <c r="D40" s="74" t="s">
        <v>155</v>
      </c>
      <c r="E40" s="72" t="s">
        <v>156</v>
      </c>
      <c r="F40" s="72" t="s">
        <v>27</v>
      </c>
      <c r="G40" s="96" t="s">
        <v>316</v>
      </c>
      <c r="H40" s="72">
        <f t="shared" si="0"/>
        <v>2</v>
      </c>
      <c r="I40" s="75" t="s">
        <v>112</v>
      </c>
      <c r="J40" s="72"/>
      <c r="K40" s="65">
        <f t="shared" si="3"/>
        <v>0</v>
      </c>
    </row>
    <row r="41" spans="2:11" ht="12.75">
      <c r="B41" s="76" t="s">
        <v>219</v>
      </c>
      <c r="C41" s="78" t="s">
        <v>220</v>
      </c>
      <c r="D41" s="74" t="s">
        <v>155</v>
      </c>
      <c r="E41" s="72" t="s">
        <v>156</v>
      </c>
      <c r="F41" s="72" t="s">
        <v>27</v>
      </c>
      <c r="G41" s="96" t="s">
        <v>316</v>
      </c>
      <c r="H41" s="72">
        <f t="shared" si="0"/>
        <v>2</v>
      </c>
      <c r="I41" s="75" t="s">
        <v>112</v>
      </c>
      <c r="J41" s="72"/>
      <c r="K41" s="65">
        <f t="shared" si="3"/>
        <v>0</v>
      </c>
    </row>
    <row r="42" spans="2:11" ht="25.5">
      <c r="B42" s="76" t="s">
        <v>221</v>
      </c>
      <c r="C42" s="78" t="s">
        <v>222</v>
      </c>
      <c r="D42" s="74" t="s">
        <v>155</v>
      </c>
      <c r="E42" s="72" t="s">
        <v>156</v>
      </c>
      <c r="F42" s="72" t="s">
        <v>27</v>
      </c>
      <c r="G42" s="96" t="s">
        <v>316</v>
      </c>
      <c r="H42" s="72">
        <f t="shared" si="0"/>
        <v>2</v>
      </c>
      <c r="I42" s="75" t="s">
        <v>112</v>
      </c>
      <c r="J42" s="72"/>
      <c r="K42" s="65">
        <f>IF(AND(F42="Low",G42="Fail"),3,IF(AND(F42="Medium",G42="Fail"),2,IF(AND(F42="High",G42="Fail"),1,0)))</f>
        <v>0</v>
      </c>
    </row>
    <row r="43" spans="2:11" ht="25.5">
      <c r="B43" s="76" t="s">
        <v>223</v>
      </c>
      <c r="C43" s="78" t="s">
        <v>224</v>
      </c>
      <c r="D43" s="74" t="s">
        <v>155</v>
      </c>
      <c r="E43" s="72" t="s">
        <v>156</v>
      </c>
      <c r="F43" s="72" t="s">
        <v>27</v>
      </c>
      <c r="G43" s="96" t="s">
        <v>316</v>
      </c>
      <c r="H43" s="72">
        <f t="shared" si="0"/>
        <v>2</v>
      </c>
      <c r="I43" s="75" t="s">
        <v>112</v>
      </c>
      <c r="J43" s="72"/>
      <c r="K43" s="65">
        <f aca="true" t="shared" si="4" ref="K43:K49">IF(AND(F43="Low",G43="Fail"),3,IF(AND(F43="Medium",G43="Fail"),2,IF(AND(F43="High",G43="Fail"),1,0)))</f>
        <v>0</v>
      </c>
    </row>
    <row r="44" spans="2:11" ht="25.5">
      <c r="B44" s="76" t="s">
        <v>225</v>
      </c>
      <c r="C44" s="78" t="s">
        <v>226</v>
      </c>
      <c r="D44" s="74" t="s">
        <v>155</v>
      </c>
      <c r="E44" s="72" t="s">
        <v>156</v>
      </c>
      <c r="F44" s="72" t="s">
        <v>27</v>
      </c>
      <c r="G44" s="96" t="s">
        <v>316</v>
      </c>
      <c r="H44" s="72">
        <f t="shared" si="0"/>
        <v>2</v>
      </c>
      <c r="I44" s="75" t="s">
        <v>112</v>
      </c>
      <c r="J44" s="72"/>
      <c r="K44" s="65">
        <f t="shared" si="4"/>
        <v>0</v>
      </c>
    </row>
    <row r="45" spans="2:11" ht="25.5">
      <c r="B45" s="76" t="s">
        <v>227</v>
      </c>
      <c r="C45" s="78" t="s">
        <v>228</v>
      </c>
      <c r="D45" s="74" t="s">
        <v>155</v>
      </c>
      <c r="E45" s="72" t="s">
        <v>156</v>
      </c>
      <c r="F45" s="72" t="s">
        <v>27</v>
      </c>
      <c r="G45" s="73" t="s">
        <v>37</v>
      </c>
      <c r="H45" s="72">
        <f t="shared" si="0"/>
      </c>
      <c r="I45" s="75" t="s">
        <v>112</v>
      </c>
      <c r="J45" s="72"/>
      <c r="K45" s="65">
        <f t="shared" si="4"/>
        <v>0</v>
      </c>
    </row>
    <row r="46" spans="2:11" ht="25.5">
      <c r="B46" s="76" t="s">
        <v>229</v>
      </c>
      <c r="C46" s="78" t="s">
        <v>230</v>
      </c>
      <c r="D46" s="74" t="s">
        <v>155</v>
      </c>
      <c r="E46" s="72" t="s">
        <v>156</v>
      </c>
      <c r="F46" s="72" t="s">
        <v>27</v>
      </c>
      <c r="G46" s="96" t="s">
        <v>316</v>
      </c>
      <c r="H46" s="72">
        <f t="shared" si="0"/>
        <v>2</v>
      </c>
      <c r="I46" s="75" t="s">
        <v>112</v>
      </c>
      <c r="J46" s="72"/>
      <c r="K46" s="65">
        <f t="shared" si="4"/>
        <v>0</v>
      </c>
    </row>
    <row r="47" spans="2:11" ht="25.5">
      <c r="B47" s="76" t="s">
        <v>231</v>
      </c>
      <c r="C47" s="78" t="s">
        <v>232</v>
      </c>
      <c r="D47" s="74" t="s">
        <v>155</v>
      </c>
      <c r="E47" s="72" t="s">
        <v>156</v>
      </c>
      <c r="F47" s="72" t="s">
        <v>27</v>
      </c>
      <c r="G47" s="96" t="s">
        <v>316</v>
      </c>
      <c r="H47" s="72">
        <f t="shared" si="0"/>
        <v>2</v>
      </c>
      <c r="I47" s="75" t="s">
        <v>112</v>
      </c>
      <c r="J47" s="72"/>
      <c r="K47" s="65">
        <f t="shared" si="4"/>
        <v>0</v>
      </c>
    </row>
    <row r="48" spans="2:11" ht="12.75">
      <c r="B48" s="76" t="s">
        <v>233</v>
      </c>
      <c r="C48" s="78" t="s">
        <v>234</v>
      </c>
      <c r="D48" s="74" t="s">
        <v>155</v>
      </c>
      <c r="E48" s="72" t="s">
        <v>156</v>
      </c>
      <c r="F48" s="72" t="s">
        <v>26</v>
      </c>
      <c r="G48" s="73" t="s">
        <v>37</v>
      </c>
      <c r="H48" s="72">
        <f t="shared" si="0"/>
      </c>
      <c r="I48" s="75" t="s">
        <v>112</v>
      </c>
      <c r="J48" s="72"/>
      <c r="K48" s="65">
        <f t="shared" si="4"/>
        <v>0</v>
      </c>
    </row>
    <row r="49" spans="2:11" ht="12.75">
      <c r="B49" s="76" t="s">
        <v>235</v>
      </c>
      <c r="C49" s="78" t="s">
        <v>236</v>
      </c>
      <c r="D49" s="74" t="s">
        <v>155</v>
      </c>
      <c r="E49" s="72" t="s">
        <v>156</v>
      </c>
      <c r="F49" s="72" t="s">
        <v>26</v>
      </c>
      <c r="G49" s="96" t="s">
        <v>316</v>
      </c>
      <c r="H49" s="72">
        <f t="shared" si="0"/>
        <v>2</v>
      </c>
      <c r="I49" s="75" t="s">
        <v>112</v>
      </c>
      <c r="J49" s="72"/>
      <c r="K49" s="65">
        <f t="shared" si="4"/>
        <v>0</v>
      </c>
    </row>
    <row r="50" spans="2:11" ht="25.5">
      <c r="B50" s="76" t="s">
        <v>237</v>
      </c>
      <c r="C50" s="78" t="s">
        <v>238</v>
      </c>
      <c r="D50" s="74" t="s">
        <v>155</v>
      </c>
      <c r="E50" s="72" t="s">
        <v>156</v>
      </c>
      <c r="F50" s="72" t="s">
        <v>26</v>
      </c>
      <c r="G50" s="96" t="s">
        <v>316</v>
      </c>
      <c r="H50" s="72">
        <f t="shared" si="0"/>
        <v>2</v>
      </c>
      <c r="I50" s="75" t="s">
        <v>112</v>
      </c>
      <c r="J50" s="72"/>
      <c r="K50" s="65">
        <f>IF(AND(F50="Low",G50="Fail"),3,IF(AND(F50="Medium",G50="Fail"),2,IF(AND(F50="High",G50="Fail"),1,0)))</f>
        <v>0</v>
      </c>
    </row>
    <row r="51" spans="2:11" ht="25.5">
      <c r="B51" s="76" t="s">
        <v>239</v>
      </c>
      <c r="C51" s="78" t="s">
        <v>240</v>
      </c>
      <c r="D51" s="74" t="s">
        <v>155</v>
      </c>
      <c r="E51" s="72" t="s">
        <v>156</v>
      </c>
      <c r="F51" s="72" t="s">
        <v>26</v>
      </c>
      <c r="G51" s="96" t="s">
        <v>316</v>
      </c>
      <c r="H51" s="72">
        <f t="shared" si="0"/>
        <v>2</v>
      </c>
      <c r="I51" s="75" t="s">
        <v>112</v>
      </c>
      <c r="J51" s="72"/>
      <c r="K51" s="65">
        <f aca="true" t="shared" si="5" ref="K51:K56">IF(AND(F51="Low",G51="Fail"),3,IF(AND(F51="Medium",G51="Fail"),2,IF(AND(F51="High",G51="Fail"),1,0)))</f>
        <v>0</v>
      </c>
    </row>
    <row r="52" spans="2:11" ht="25.5">
      <c r="B52" s="76" t="s">
        <v>241</v>
      </c>
      <c r="C52" s="78" t="s">
        <v>242</v>
      </c>
      <c r="D52" s="74" t="s">
        <v>182</v>
      </c>
      <c r="E52" s="72" t="s">
        <v>156</v>
      </c>
      <c r="F52" s="72" t="s">
        <v>27</v>
      </c>
      <c r="G52" s="73" t="s">
        <v>37</v>
      </c>
      <c r="H52" s="72">
        <f t="shared" si="0"/>
      </c>
      <c r="I52" s="75" t="s">
        <v>112</v>
      </c>
      <c r="J52" s="72"/>
      <c r="K52" s="65">
        <f t="shared" si="5"/>
        <v>0</v>
      </c>
    </row>
    <row r="53" spans="2:11" ht="38.25">
      <c r="B53" s="76" t="s">
        <v>243</v>
      </c>
      <c r="C53" s="78" t="s">
        <v>244</v>
      </c>
      <c r="D53" s="74" t="s">
        <v>182</v>
      </c>
      <c r="E53" s="72" t="s">
        <v>156</v>
      </c>
      <c r="F53" s="72" t="s">
        <v>27</v>
      </c>
      <c r="G53" s="96" t="s">
        <v>316</v>
      </c>
      <c r="H53" s="72">
        <f t="shared" si="0"/>
        <v>2</v>
      </c>
      <c r="I53" s="75" t="s">
        <v>112</v>
      </c>
      <c r="J53" s="72"/>
      <c r="K53" s="65">
        <f t="shared" si="5"/>
        <v>0</v>
      </c>
    </row>
    <row r="54" spans="2:11" ht="12.75">
      <c r="B54" s="76" t="s">
        <v>245</v>
      </c>
      <c r="C54" s="78" t="s">
        <v>246</v>
      </c>
      <c r="D54" s="74" t="s">
        <v>182</v>
      </c>
      <c r="E54" s="72" t="s">
        <v>156</v>
      </c>
      <c r="F54" s="72" t="s">
        <v>27</v>
      </c>
      <c r="G54" s="96" t="s">
        <v>316</v>
      </c>
      <c r="H54" s="72">
        <f t="shared" si="0"/>
        <v>2</v>
      </c>
      <c r="I54" s="75" t="s">
        <v>112</v>
      </c>
      <c r="J54" s="72"/>
      <c r="K54" s="65">
        <f t="shared" si="5"/>
        <v>0</v>
      </c>
    </row>
    <row r="55" spans="2:11" ht="12.75">
      <c r="B55" s="76" t="s">
        <v>247</v>
      </c>
      <c r="C55" s="78" t="s">
        <v>248</v>
      </c>
      <c r="D55" s="74" t="s">
        <v>182</v>
      </c>
      <c r="E55" s="72" t="s">
        <v>156</v>
      </c>
      <c r="F55" s="72" t="s">
        <v>27</v>
      </c>
      <c r="G55" s="96" t="s">
        <v>316</v>
      </c>
      <c r="H55" s="72">
        <f t="shared" si="0"/>
        <v>2</v>
      </c>
      <c r="I55" s="75" t="s">
        <v>112</v>
      </c>
      <c r="J55" s="72"/>
      <c r="K55" s="65">
        <f t="shared" si="5"/>
        <v>0</v>
      </c>
    </row>
    <row r="56" spans="2:11" ht="12.75">
      <c r="B56" s="76" t="s">
        <v>249</v>
      </c>
      <c r="C56" s="78" t="s">
        <v>250</v>
      </c>
      <c r="D56" s="74" t="s">
        <v>182</v>
      </c>
      <c r="E56" s="72" t="s">
        <v>156</v>
      </c>
      <c r="F56" s="72" t="s">
        <v>27</v>
      </c>
      <c r="G56" s="96" t="s">
        <v>316</v>
      </c>
      <c r="H56" s="72">
        <f t="shared" si="0"/>
        <v>2</v>
      </c>
      <c r="I56" s="75" t="s">
        <v>112</v>
      </c>
      <c r="J56" s="72"/>
      <c r="K56" s="65">
        <f t="shared" si="5"/>
        <v>0</v>
      </c>
    </row>
    <row r="57" spans="2:11" ht="12.75">
      <c r="B57" s="76" t="s">
        <v>251</v>
      </c>
      <c r="C57" s="78" t="s">
        <v>252</v>
      </c>
      <c r="D57" s="74" t="s">
        <v>182</v>
      </c>
      <c r="E57" s="72" t="s">
        <v>156</v>
      </c>
      <c r="F57" s="72" t="s">
        <v>27</v>
      </c>
      <c r="G57" s="96" t="s">
        <v>316</v>
      </c>
      <c r="H57" s="72">
        <f t="shared" si="0"/>
        <v>2</v>
      </c>
      <c r="I57" s="75" t="s">
        <v>112</v>
      </c>
      <c r="J57" s="72"/>
      <c r="K57" s="65">
        <f>IF(AND(F57="Low",G57="Fail"),3,IF(AND(F57="Medium",G57="Fail"),2,IF(AND(F57="High",G57="Fail"),1,0)))</f>
        <v>0</v>
      </c>
    </row>
    <row r="58" spans="2:11" ht="12.75">
      <c r="B58" s="76" t="s">
        <v>253</v>
      </c>
      <c r="C58" s="78" t="s">
        <v>254</v>
      </c>
      <c r="D58" s="74" t="s">
        <v>182</v>
      </c>
      <c r="E58" s="72" t="s">
        <v>156</v>
      </c>
      <c r="F58" s="72" t="s">
        <v>27</v>
      </c>
      <c r="G58" s="96" t="s">
        <v>316</v>
      </c>
      <c r="H58" s="72">
        <f t="shared" si="0"/>
        <v>2</v>
      </c>
      <c r="I58" s="75" t="s">
        <v>112</v>
      </c>
      <c r="J58" s="72"/>
      <c r="K58" s="65">
        <f aca="true" t="shared" si="6" ref="K58:K66">IF(AND(F58="Low",G58="Fail"),3,IF(AND(F58="Medium",G58="Fail"),2,IF(AND(F58="High",G58="Fail"),1,0)))</f>
        <v>0</v>
      </c>
    </row>
    <row r="59" spans="2:11" ht="12.75">
      <c r="B59" s="76" t="s">
        <v>255</v>
      </c>
      <c r="C59" s="78" t="s">
        <v>256</v>
      </c>
      <c r="D59" s="74" t="s">
        <v>182</v>
      </c>
      <c r="E59" s="72" t="s">
        <v>156</v>
      </c>
      <c r="F59" s="72" t="s">
        <v>27</v>
      </c>
      <c r="G59" s="96" t="s">
        <v>316</v>
      </c>
      <c r="H59" s="72">
        <f t="shared" si="0"/>
        <v>2</v>
      </c>
      <c r="I59" s="75" t="s">
        <v>112</v>
      </c>
      <c r="J59" s="72"/>
      <c r="K59" s="65">
        <f t="shared" si="6"/>
        <v>0</v>
      </c>
    </row>
    <row r="60" spans="2:11" ht="12.75">
      <c r="B60" s="76" t="s">
        <v>257</v>
      </c>
      <c r="C60" s="78" t="s">
        <v>258</v>
      </c>
      <c r="D60" s="74" t="s">
        <v>182</v>
      </c>
      <c r="E60" s="72" t="s">
        <v>156</v>
      </c>
      <c r="F60" s="72" t="s">
        <v>27</v>
      </c>
      <c r="G60" s="96" t="s">
        <v>316</v>
      </c>
      <c r="H60" s="72">
        <f t="shared" si="0"/>
        <v>2</v>
      </c>
      <c r="I60" s="75" t="s">
        <v>112</v>
      </c>
      <c r="J60" s="72"/>
      <c r="K60" s="65">
        <f t="shared" si="6"/>
        <v>0</v>
      </c>
    </row>
    <row r="61" spans="2:11" ht="12.75">
      <c r="B61" s="76" t="s">
        <v>259</v>
      </c>
      <c r="C61" s="78" t="s">
        <v>260</v>
      </c>
      <c r="D61" s="74" t="s">
        <v>182</v>
      </c>
      <c r="E61" s="72" t="s">
        <v>156</v>
      </c>
      <c r="F61" s="72" t="s">
        <v>27</v>
      </c>
      <c r="G61" s="73" t="s">
        <v>37</v>
      </c>
      <c r="H61" s="72">
        <f t="shared" si="0"/>
      </c>
      <c r="I61" s="75" t="s">
        <v>112</v>
      </c>
      <c r="J61" s="72"/>
      <c r="K61" s="65">
        <f t="shared" si="6"/>
        <v>0</v>
      </c>
    </row>
    <row r="62" spans="2:11" ht="12.75">
      <c r="B62" s="76" t="s">
        <v>303</v>
      </c>
      <c r="C62" s="78" t="s">
        <v>304</v>
      </c>
      <c r="D62" s="74" t="s">
        <v>182</v>
      </c>
      <c r="E62" s="72" t="s">
        <v>156</v>
      </c>
      <c r="F62" s="72" t="s">
        <v>27</v>
      </c>
      <c r="G62" s="73" t="s">
        <v>37</v>
      </c>
      <c r="H62" s="72">
        <f t="shared" si="0"/>
      </c>
      <c r="I62" s="75" t="s">
        <v>112</v>
      </c>
      <c r="J62" s="72"/>
      <c r="K62" s="65">
        <f>IF(AND(F62="Low",G62="Fail"),3,IF(AND(F62="Medium",G62="Fail"),2,IF(AND(F62="High",G62="Fail"),1,0)))</f>
        <v>0</v>
      </c>
    </row>
    <row r="63" spans="2:11" ht="12.75">
      <c r="B63" s="76" t="s">
        <v>261</v>
      </c>
      <c r="C63" s="78" t="s">
        <v>262</v>
      </c>
      <c r="D63" s="74" t="s">
        <v>155</v>
      </c>
      <c r="E63" s="72" t="s">
        <v>156</v>
      </c>
      <c r="F63" s="72" t="s">
        <v>27</v>
      </c>
      <c r="G63" s="96" t="s">
        <v>316</v>
      </c>
      <c r="H63" s="72">
        <f t="shared" si="0"/>
        <v>2</v>
      </c>
      <c r="I63" s="75" t="s">
        <v>112</v>
      </c>
      <c r="J63" s="72"/>
      <c r="K63" s="65">
        <f t="shared" si="6"/>
        <v>0</v>
      </c>
    </row>
    <row r="64" spans="2:11" ht="12.75">
      <c r="B64" s="76" t="s">
        <v>263</v>
      </c>
      <c r="C64" s="78" t="s">
        <v>264</v>
      </c>
      <c r="D64" s="74" t="s">
        <v>155</v>
      </c>
      <c r="E64" s="72" t="s">
        <v>156</v>
      </c>
      <c r="F64" s="72" t="s">
        <v>27</v>
      </c>
      <c r="G64" s="96" t="s">
        <v>316</v>
      </c>
      <c r="H64" s="72">
        <f t="shared" si="0"/>
        <v>2</v>
      </c>
      <c r="I64" s="75" t="s">
        <v>112</v>
      </c>
      <c r="J64" s="72"/>
      <c r="K64" s="65">
        <f t="shared" si="6"/>
        <v>0</v>
      </c>
    </row>
    <row r="65" spans="2:11" ht="12.75">
      <c r="B65" s="76" t="s">
        <v>265</v>
      </c>
      <c r="C65" s="78" t="s">
        <v>266</v>
      </c>
      <c r="D65" s="74" t="s">
        <v>155</v>
      </c>
      <c r="E65" s="72" t="s">
        <v>156</v>
      </c>
      <c r="F65" s="72" t="s">
        <v>27</v>
      </c>
      <c r="G65" s="96" t="s">
        <v>316</v>
      </c>
      <c r="H65" s="72">
        <f t="shared" si="0"/>
        <v>2</v>
      </c>
      <c r="I65" s="75" t="s">
        <v>112</v>
      </c>
      <c r="J65" s="72"/>
      <c r="K65" s="65">
        <f t="shared" si="6"/>
        <v>0</v>
      </c>
    </row>
    <row r="66" spans="2:11" ht="12.75">
      <c r="B66" s="76" t="s">
        <v>267</v>
      </c>
      <c r="C66" s="78" t="s">
        <v>268</v>
      </c>
      <c r="D66" s="74" t="s">
        <v>155</v>
      </c>
      <c r="E66" s="72" t="s">
        <v>156</v>
      </c>
      <c r="F66" s="72" t="s">
        <v>27</v>
      </c>
      <c r="G66" s="73" t="s">
        <v>37</v>
      </c>
      <c r="H66" s="72">
        <f t="shared" si="0"/>
      </c>
      <c r="I66" s="75" t="s">
        <v>112</v>
      </c>
      <c r="J66" s="72"/>
      <c r="K66" s="65">
        <f t="shared" si="6"/>
        <v>0</v>
      </c>
    </row>
    <row r="67" spans="2:11" ht="12.75">
      <c r="B67" s="76" t="s">
        <v>269</v>
      </c>
      <c r="C67" s="78" t="s">
        <v>270</v>
      </c>
      <c r="D67" s="74" t="s">
        <v>155</v>
      </c>
      <c r="E67" s="72" t="s">
        <v>156</v>
      </c>
      <c r="F67" s="72" t="s">
        <v>27</v>
      </c>
      <c r="G67" s="96" t="s">
        <v>316</v>
      </c>
      <c r="H67" s="72">
        <f t="shared" si="0"/>
        <v>2</v>
      </c>
      <c r="I67" s="75" t="s">
        <v>112</v>
      </c>
      <c r="J67" s="72"/>
      <c r="K67" s="65">
        <f>IF(AND(F67="Low",G67="Fail"),3,IF(AND(F67="Medium",G67="Fail"),2,IF(AND(F67="High",G67="Fail"),1,0)))</f>
        <v>0</v>
      </c>
    </row>
    <row r="68" spans="2:11" ht="12.75">
      <c r="B68" s="76" t="s">
        <v>271</v>
      </c>
      <c r="C68" s="78" t="s">
        <v>272</v>
      </c>
      <c r="D68" s="74" t="s">
        <v>155</v>
      </c>
      <c r="E68" s="72" t="s">
        <v>156</v>
      </c>
      <c r="F68" s="72" t="s">
        <v>27</v>
      </c>
      <c r="G68" s="96" t="s">
        <v>316</v>
      </c>
      <c r="H68" s="72">
        <f t="shared" si="0"/>
        <v>2</v>
      </c>
      <c r="I68" s="75" t="s">
        <v>112</v>
      </c>
      <c r="J68" s="72"/>
      <c r="K68" s="65">
        <f aca="true" t="shared" si="7" ref="K68:K75">IF(AND(F68="Low",G68="Fail"),3,IF(AND(F68="Medium",G68="Fail"),2,IF(AND(F68="High",G68="Fail"),1,0)))</f>
        <v>0</v>
      </c>
    </row>
    <row r="69" spans="2:11" ht="12.75">
      <c r="B69" s="76" t="s">
        <v>273</v>
      </c>
      <c r="C69" s="78" t="s">
        <v>274</v>
      </c>
      <c r="D69" s="74" t="s">
        <v>155</v>
      </c>
      <c r="E69" s="72" t="s">
        <v>156</v>
      </c>
      <c r="F69" s="72" t="s">
        <v>27</v>
      </c>
      <c r="G69" s="96" t="s">
        <v>316</v>
      </c>
      <c r="H69" s="72">
        <f t="shared" si="0"/>
        <v>2</v>
      </c>
      <c r="I69" s="75" t="s">
        <v>112</v>
      </c>
      <c r="J69" s="72"/>
      <c r="K69" s="65">
        <f t="shared" si="7"/>
        <v>0</v>
      </c>
    </row>
    <row r="70" spans="2:11" ht="12.75">
      <c r="B70" s="76" t="s">
        <v>275</v>
      </c>
      <c r="C70" s="78" t="s">
        <v>276</v>
      </c>
      <c r="D70" s="74" t="s">
        <v>155</v>
      </c>
      <c r="E70" s="72" t="s">
        <v>156</v>
      </c>
      <c r="F70" s="72" t="s">
        <v>27</v>
      </c>
      <c r="G70" s="96" t="s">
        <v>316</v>
      </c>
      <c r="H70" s="72">
        <f t="shared" si="0"/>
        <v>2</v>
      </c>
      <c r="I70" s="75" t="s">
        <v>112</v>
      </c>
      <c r="J70" s="72"/>
      <c r="K70" s="65">
        <f t="shared" si="7"/>
        <v>0</v>
      </c>
    </row>
    <row r="71" spans="2:11" ht="12.75">
      <c r="B71" s="76" t="s">
        <v>305</v>
      </c>
      <c r="C71" s="78" t="s">
        <v>306</v>
      </c>
      <c r="D71" s="74" t="s">
        <v>155</v>
      </c>
      <c r="E71" s="72" t="s">
        <v>156</v>
      </c>
      <c r="F71" s="72" t="s">
        <v>27</v>
      </c>
      <c r="G71" s="73" t="s">
        <v>37</v>
      </c>
      <c r="H71" s="72">
        <f t="shared" si="0"/>
      </c>
      <c r="I71" s="75" t="s">
        <v>112</v>
      </c>
      <c r="J71" s="72"/>
      <c r="K71" s="65"/>
    </row>
    <row r="72" spans="2:11" ht="25.5">
      <c r="B72" s="76" t="s">
        <v>277</v>
      </c>
      <c r="C72" s="78" t="s">
        <v>278</v>
      </c>
      <c r="D72" s="74" t="s">
        <v>155</v>
      </c>
      <c r="E72" s="72" t="s">
        <v>183</v>
      </c>
      <c r="F72" s="72" t="s">
        <v>27</v>
      </c>
      <c r="G72" s="96" t="s">
        <v>316</v>
      </c>
      <c r="H72" s="72">
        <f t="shared" si="0"/>
        <v>2</v>
      </c>
      <c r="I72" s="75" t="s">
        <v>112</v>
      </c>
      <c r="J72" s="72"/>
      <c r="K72" s="65">
        <f t="shared" si="7"/>
        <v>0</v>
      </c>
    </row>
    <row r="73" spans="2:11" ht="25.5">
      <c r="B73" s="76" t="s">
        <v>279</v>
      </c>
      <c r="C73" s="78" t="s">
        <v>280</v>
      </c>
      <c r="D73" s="74" t="s">
        <v>155</v>
      </c>
      <c r="E73" s="72" t="s">
        <v>183</v>
      </c>
      <c r="F73" s="72" t="s">
        <v>27</v>
      </c>
      <c r="G73" s="96" t="s">
        <v>316</v>
      </c>
      <c r="H73" s="72">
        <f t="shared" si="0"/>
        <v>2</v>
      </c>
      <c r="I73" s="75" t="s">
        <v>112</v>
      </c>
      <c r="J73" s="72"/>
      <c r="K73" s="65">
        <f t="shared" si="7"/>
        <v>0</v>
      </c>
    </row>
    <row r="74" spans="2:11" ht="12.75">
      <c r="B74" s="76" t="s">
        <v>281</v>
      </c>
      <c r="C74" s="78" t="s">
        <v>282</v>
      </c>
      <c r="D74" s="74" t="s">
        <v>155</v>
      </c>
      <c r="E74" s="72" t="s">
        <v>183</v>
      </c>
      <c r="F74" s="72" t="s">
        <v>27</v>
      </c>
      <c r="G74" s="96" t="s">
        <v>316</v>
      </c>
      <c r="H74" s="72">
        <f t="shared" si="0"/>
        <v>2</v>
      </c>
      <c r="I74" s="75" t="s">
        <v>112</v>
      </c>
      <c r="J74" s="72"/>
      <c r="K74" s="65">
        <f t="shared" si="7"/>
        <v>0</v>
      </c>
    </row>
    <row r="75" spans="2:11" ht="12.75">
      <c r="B75" s="76" t="s">
        <v>283</v>
      </c>
      <c r="C75" s="78" t="s">
        <v>284</v>
      </c>
      <c r="D75" s="74" t="s">
        <v>155</v>
      </c>
      <c r="E75" s="72" t="s">
        <v>183</v>
      </c>
      <c r="F75" s="72" t="s">
        <v>27</v>
      </c>
      <c r="G75" s="96" t="s">
        <v>316</v>
      </c>
      <c r="H75" s="72">
        <f t="shared" si="0"/>
        <v>2</v>
      </c>
      <c r="I75" s="75" t="s">
        <v>112</v>
      </c>
      <c r="J75" s="72"/>
      <c r="K75" s="65">
        <f t="shared" si="7"/>
        <v>0</v>
      </c>
    </row>
    <row r="76" spans="2:11" ht="12.75">
      <c r="B76" s="76" t="s">
        <v>285</v>
      </c>
      <c r="C76" s="78" t="s">
        <v>286</v>
      </c>
      <c r="D76" s="74" t="s">
        <v>155</v>
      </c>
      <c r="E76" s="72" t="s">
        <v>156</v>
      </c>
      <c r="F76" s="72" t="s">
        <v>27</v>
      </c>
      <c r="G76" s="96" t="s">
        <v>316</v>
      </c>
      <c r="H76" s="72">
        <f t="shared" si="0"/>
        <v>2</v>
      </c>
      <c r="I76" s="75" t="s">
        <v>112</v>
      </c>
      <c r="J76" s="72"/>
      <c r="K76" s="65">
        <f aca="true" t="shared" si="8" ref="K76:K82">IF(AND(F76="Low",G76="Fail"),3,IF(AND(F76="Medium",G76="Fail"),2,IF(AND(F76="High",G76="Fail"),1,0)))</f>
        <v>0</v>
      </c>
    </row>
    <row r="77" spans="2:11" ht="25.5">
      <c r="B77" s="76" t="s">
        <v>287</v>
      </c>
      <c r="C77" s="78" t="s">
        <v>288</v>
      </c>
      <c r="D77" s="74" t="s">
        <v>155</v>
      </c>
      <c r="E77" s="72" t="s">
        <v>156</v>
      </c>
      <c r="F77" s="72" t="s">
        <v>27</v>
      </c>
      <c r="G77" s="96" t="s">
        <v>316</v>
      </c>
      <c r="H77" s="72">
        <f t="shared" si="0"/>
        <v>2</v>
      </c>
      <c r="I77" s="75" t="s">
        <v>112</v>
      </c>
      <c r="J77" s="72"/>
      <c r="K77" s="65">
        <f t="shared" si="8"/>
        <v>0</v>
      </c>
    </row>
    <row r="78" spans="2:11" ht="25.5">
      <c r="B78" s="76" t="s">
        <v>289</v>
      </c>
      <c r="C78" s="78" t="s">
        <v>290</v>
      </c>
      <c r="D78" s="74" t="s">
        <v>155</v>
      </c>
      <c r="E78" s="72" t="s">
        <v>156</v>
      </c>
      <c r="F78" s="72" t="s">
        <v>27</v>
      </c>
      <c r="G78" s="96" t="s">
        <v>316</v>
      </c>
      <c r="H78" s="72">
        <f t="shared" si="0"/>
        <v>2</v>
      </c>
      <c r="I78" s="75" t="s">
        <v>112</v>
      </c>
      <c r="J78" s="72"/>
      <c r="K78" s="65">
        <f t="shared" si="8"/>
        <v>0</v>
      </c>
    </row>
    <row r="79" spans="2:11" ht="25.5">
      <c r="B79" s="76" t="s">
        <v>291</v>
      </c>
      <c r="C79" s="78" t="s">
        <v>292</v>
      </c>
      <c r="D79" s="74" t="s">
        <v>155</v>
      </c>
      <c r="E79" s="72" t="s">
        <v>156</v>
      </c>
      <c r="F79" s="72" t="s">
        <v>27</v>
      </c>
      <c r="G79" s="96" t="s">
        <v>316</v>
      </c>
      <c r="H79" s="72">
        <f t="shared" si="0"/>
        <v>2</v>
      </c>
      <c r="I79" s="75" t="s">
        <v>112</v>
      </c>
      <c r="J79" s="72"/>
      <c r="K79" s="65">
        <f t="shared" si="8"/>
        <v>0</v>
      </c>
    </row>
    <row r="80" spans="2:11" ht="12.75">
      <c r="B80" s="76" t="s">
        <v>293</v>
      </c>
      <c r="C80" s="78" t="s">
        <v>294</v>
      </c>
      <c r="D80" s="74" t="s">
        <v>182</v>
      </c>
      <c r="E80" s="72" t="s">
        <v>156</v>
      </c>
      <c r="F80" s="72" t="s">
        <v>27</v>
      </c>
      <c r="G80" s="96" t="s">
        <v>316</v>
      </c>
      <c r="H80" s="72">
        <f t="shared" si="0"/>
        <v>2</v>
      </c>
      <c r="I80" s="75" t="s">
        <v>112</v>
      </c>
      <c r="J80" s="72"/>
      <c r="K80" s="65">
        <f t="shared" si="8"/>
        <v>0</v>
      </c>
    </row>
    <row r="81" spans="2:11" ht="12.75">
      <c r="B81" s="76" t="s">
        <v>295</v>
      </c>
      <c r="C81" s="78" t="s">
        <v>296</v>
      </c>
      <c r="D81" s="74" t="s">
        <v>182</v>
      </c>
      <c r="E81" s="72" t="s">
        <v>156</v>
      </c>
      <c r="F81" s="72" t="s">
        <v>27</v>
      </c>
      <c r="G81" s="96" t="s">
        <v>316</v>
      </c>
      <c r="H81" s="72">
        <f t="shared" si="0"/>
        <v>2</v>
      </c>
      <c r="I81" s="75" t="s">
        <v>112</v>
      </c>
      <c r="J81" s="72"/>
      <c r="K81" s="65">
        <f t="shared" si="8"/>
        <v>0</v>
      </c>
    </row>
    <row r="82" spans="2:11" ht="25.5">
      <c r="B82" s="76" t="s">
        <v>297</v>
      </c>
      <c r="C82" s="78" t="s">
        <v>298</v>
      </c>
      <c r="D82" s="74" t="s">
        <v>182</v>
      </c>
      <c r="E82" s="72" t="s">
        <v>156</v>
      </c>
      <c r="F82" s="72" t="s">
        <v>27</v>
      </c>
      <c r="G82" s="96" t="s">
        <v>316</v>
      </c>
      <c r="H82" s="72">
        <f t="shared" si="0"/>
        <v>2</v>
      </c>
      <c r="I82" s="75" t="s">
        <v>112</v>
      </c>
      <c r="J82" s="72"/>
      <c r="K82" s="65">
        <f t="shared" si="8"/>
        <v>0</v>
      </c>
    </row>
    <row r="84" spans="2:9" ht="12.75">
      <c r="B84" s="64"/>
      <c r="C84" s="66"/>
      <c r="D84" s="113" t="s">
        <v>67</v>
      </c>
      <c r="E84" s="116"/>
      <c r="F84" s="116"/>
      <c r="G84" s="116"/>
      <c r="H84" s="5"/>
      <c r="I84" s="5"/>
    </row>
    <row r="85" spans="3:9" ht="12.75">
      <c r="C85" s="67"/>
      <c r="D85" s="113" t="s">
        <v>93</v>
      </c>
      <c r="E85" s="116"/>
      <c r="F85" s="116"/>
      <c r="G85" s="116"/>
      <c r="H85" s="5"/>
      <c r="I85" s="5"/>
    </row>
    <row r="86" spans="3:9" ht="12" customHeight="1">
      <c r="C86" s="68"/>
      <c r="D86" s="113" t="s">
        <v>94</v>
      </c>
      <c r="E86" s="116"/>
      <c r="F86" s="116"/>
      <c r="G86" s="116"/>
      <c r="H86" s="5"/>
      <c r="I86" s="5"/>
    </row>
    <row r="87" spans="3:9" ht="12.75">
      <c r="C87" s="69"/>
      <c r="D87" s="113" t="s">
        <v>332</v>
      </c>
      <c r="E87" s="116"/>
      <c r="F87" s="116"/>
      <c r="G87" s="116"/>
      <c r="H87" s="5"/>
      <c r="I87" s="5"/>
    </row>
  </sheetData>
  <autoFilter ref="B7:J82"/>
  <mergeCells count="5">
    <mergeCell ref="D87:G87"/>
    <mergeCell ref="B4:J4"/>
    <mergeCell ref="D84:G84"/>
    <mergeCell ref="D85:G85"/>
    <mergeCell ref="D86:G86"/>
  </mergeCells>
  <conditionalFormatting sqref="G71 G52 G18 G48 G28 G66 G16 G24 G45 G31:G32 G61:G62">
    <cfRule type="cellIs" priority="1" dxfId="0" operator="equal" stopIfTrue="1">
      <formula>"Fail"</formula>
    </cfRule>
    <cfRule type="expression" priority="2" dxfId="1" stopIfTrue="1">
      <formula>OR(G16="Pass",G16="Skip")</formula>
    </cfRule>
    <cfRule type="expression" priority="3" dxfId="2" stopIfTrue="1">
      <formula>OR(G16="Blocked",G16="Pending")</formula>
    </cfRule>
  </conditionalFormatting>
  <conditionalFormatting sqref="B87">
    <cfRule type="cellIs" priority="4" dxfId="0" operator="equal" stopIfTrue="1">
      <formula>#REF!</formula>
    </cfRule>
    <cfRule type="cellIs" priority="5" dxfId="1" operator="equal" stopIfTrue="1">
      <formula>#REF!</formula>
    </cfRule>
    <cfRule type="cellIs" priority="6" dxfId="2" operator="equal" stopIfTrue="1">
      <formula>#REF!</formula>
    </cfRule>
  </conditionalFormatting>
  <conditionalFormatting sqref="J84">
    <cfRule type="expression" priority="7" dxfId="3" stopIfTrue="1">
      <formula>OR(J84=1,J84=2)</formula>
    </cfRule>
  </conditionalFormatting>
  <dataValidations count="5">
    <dataValidation type="list" allowBlank="1" showInputMessage="1" showErrorMessage="1" sqref="F8:F82">
      <formula1>"High,Medium,Low"</formula1>
    </dataValidation>
    <dataValidation type="list" allowBlank="1" showInputMessage="1" showErrorMessage="1" sqref="I8:I82">
      <formula1>"YES,NO"</formula1>
    </dataValidation>
    <dataValidation type="list" allowBlank="1" showInputMessage="1" showErrorMessage="1" sqref="D8:D82">
      <formula1>"Vendor,Vendor-Remote Access,Vendor-TM Resources,TM"</formula1>
    </dataValidation>
    <dataValidation type="list" allowBlank="1" showInputMessage="1" showErrorMessage="1" sqref="E8:E82">
      <formula1>"Conformance,Interoperability,End to End Service"</formula1>
    </dataValidation>
    <dataValidation type="list" allowBlank="1" showInputMessage="1" showErrorMessage="1" sqref="G71 G52 G18 G48 G28 G66 G16 G24 G61:G62 G45 G31:G32">
      <formula1>"Pending,Pass,Fail,Skip,Blocked,Not Supported by Terminal,Not Supported by Network,Not Applicable"</formula1>
    </dataValidation>
  </dataValidations>
  <printOptions/>
  <pageMargins left="0.7086614173228347" right="0.7480314960629921" top="0.9055118110236221" bottom="0.7480314960629921" header="0" footer="0"/>
  <pageSetup horizontalDpi="600" verticalDpi="600" orientation="landscape" paperSize="9" r:id="rId4"/>
  <headerFooter alignWithMargins="0">
    <oddHeader xml:space="preserve">&amp;L&amp;G&amp;CTEST CERTIFICATION SHEET 
 GSM/GPRS/UMTS TERMINALS FOR THE OPERATORS OF THE TM GROUP: 
 J2ME TERMINALS TESTS 
&amp;RCODE HCP-XXXXX 
VERSION 1
DATE dd/mm/aa  </oddHeader>
    <oddFooter>&amp;C&amp;7THIS INFORMATION IS THE PROPERTY OF TELEFÓNICA MÓVILES ESPAÑA S.A.
All rights reserved&amp;10
Page &amp;P of &amp;N</oddFooter>
  </headerFooter>
  <legacyDrawing r:id="rId2"/>
  <legacyDrawingHF r:id="rId3"/>
  <oleObjects>
    <oleObject progId="" shapeId="1863843" r:id="rId1"/>
  </oleObjects>
</worksheet>
</file>

<file path=xl/worksheets/sheet5.xml><?xml version="1.0" encoding="utf-8"?>
<worksheet xmlns="http://schemas.openxmlformats.org/spreadsheetml/2006/main" xmlns:r="http://schemas.openxmlformats.org/officeDocument/2006/relationships">
  <sheetPr>
    <outlinePr summaryBelow="0"/>
  </sheetPr>
  <dimension ref="A2:DO65"/>
  <sheetViews>
    <sheetView workbookViewId="0" topLeftCell="A31">
      <selection activeCell="F75" sqref="F75"/>
    </sheetView>
  </sheetViews>
  <sheetFormatPr defaultColWidth="11.421875" defaultRowHeight="12.75"/>
  <cols>
    <col min="1" max="1" width="3.57421875" style="5" customWidth="1"/>
    <col min="2" max="2" width="13.421875" style="5" customWidth="1"/>
    <col min="3" max="3" width="21.421875" style="5" customWidth="1"/>
    <col min="4" max="4" width="16.57421875" style="5" customWidth="1"/>
    <col min="5" max="5" width="5.8515625" style="5" customWidth="1"/>
    <col min="6" max="6" width="13.140625" style="5" customWidth="1"/>
    <col min="7" max="7" width="11.00390625" style="5" customWidth="1"/>
    <col min="8" max="8" width="14.8515625" style="5" customWidth="1"/>
    <col min="9" max="9" width="8.57421875" style="5" customWidth="1"/>
    <col min="10" max="10" width="10.7109375" style="5" customWidth="1"/>
    <col min="11" max="11" width="15.421875" style="5" customWidth="1"/>
    <col min="12" max="12" width="12.8515625" style="5" customWidth="1"/>
    <col min="13" max="16384" width="11.421875" style="5" customWidth="1"/>
  </cols>
  <sheetData>
    <row r="1" ht="6.75" customHeight="1"/>
    <row r="2" spans="2:10" ht="11.25" customHeight="1">
      <c r="B2" s="36"/>
      <c r="C2" s="32"/>
      <c r="D2" s="32"/>
      <c r="E2" s="32"/>
      <c r="F2" s="32"/>
      <c r="G2" s="32"/>
      <c r="H2" s="32"/>
      <c r="I2" s="32"/>
      <c r="J2" s="32"/>
    </row>
    <row r="3" spans="4:10" ht="20.25">
      <c r="D3" s="51" t="s">
        <v>40</v>
      </c>
      <c r="E3" s="39"/>
      <c r="F3" s="39"/>
      <c r="G3" s="32"/>
      <c r="H3" s="32"/>
      <c r="I3" s="32"/>
      <c r="J3" s="32"/>
    </row>
    <row r="4" spans="4:10" ht="7.5" customHeight="1">
      <c r="D4" s="39"/>
      <c r="E4" s="39"/>
      <c r="F4" s="39"/>
      <c r="G4" s="32"/>
      <c r="H4" s="32"/>
      <c r="I4" s="32"/>
      <c r="J4" s="32"/>
    </row>
    <row r="5" spans="2:10" ht="12" customHeight="1">
      <c r="B5" s="37"/>
      <c r="C5" s="27"/>
      <c r="D5" s="40"/>
      <c r="E5" s="40"/>
      <c r="F5" s="27"/>
      <c r="G5" s="35"/>
      <c r="H5" s="35"/>
      <c r="I5" s="35"/>
      <c r="J5" s="35"/>
    </row>
    <row r="6" spans="2:10" ht="17.25" customHeight="1">
      <c r="B6" s="50" t="s">
        <v>41</v>
      </c>
      <c r="F6" s="38" t="s">
        <v>44</v>
      </c>
      <c r="G6" s="35"/>
      <c r="H6" s="35"/>
      <c r="I6" s="35"/>
      <c r="J6" s="35"/>
    </row>
    <row r="7" spans="2:5" ht="7.5" customHeight="1">
      <c r="B7" s="35"/>
      <c r="C7" s="27"/>
      <c r="D7" s="27"/>
      <c r="E7" s="27"/>
    </row>
    <row r="8" spans="2:5" ht="17.25" customHeight="1">
      <c r="B8" s="38" t="s">
        <v>42</v>
      </c>
      <c r="D8" s="40"/>
      <c r="E8" s="40"/>
    </row>
    <row r="9" spans="2:5" ht="8.25" customHeight="1">
      <c r="B9" s="27"/>
      <c r="C9" s="27"/>
      <c r="D9" s="40"/>
      <c r="E9" s="40"/>
    </row>
    <row r="10" spans="2:5" ht="18" customHeight="1">
      <c r="B10" s="38" t="s">
        <v>43</v>
      </c>
      <c r="D10" s="40"/>
      <c r="E10" s="40"/>
    </row>
    <row r="12" ht="6.75" customHeight="1"/>
    <row r="20" spans="17:23" ht="14.25">
      <c r="Q20" s="47"/>
      <c r="R20" s="47"/>
      <c r="S20" s="47"/>
      <c r="T20" s="47"/>
      <c r="U20" s="47"/>
      <c r="V20" s="47"/>
      <c r="W20" s="47"/>
    </row>
    <row r="21" spans="17:25" ht="11.25" customHeight="1">
      <c r="Q21" s="47"/>
      <c r="R21" s="47"/>
      <c r="S21" s="47"/>
      <c r="T21" s="47"/>
      <c r="U21" s="47"/>
      <c r="V21" s="47"/>
      <c r="W21" s="47"/>
      <c r="X21" s="52"/>
      <c r="Y21" s="52"/>
    </row>
    <row r="22" spans="17:23" ht="11.25" customHeight="1">
      <c r="Q22" s="47"/>
      <c r="R22" s="47"/>
      <c r="S22" s="47"/>
      <c r="T22" s="47"/>
      <c r="U22" s="47"/>
      <c r="V22" s="47"/>
      <c r="W22" s="47"/>
    </row>
    <row r="23" spans="17:23" ht="11.25" customHeight="1">
      <c r="Q23" s="47"/>
      <c r="R23" s="47"/>
      <c r="S23" s="47"/>
      <c r="T23" s="47"/>
      <c r="U23" s="47"/>
      <c r="V23" s="47"/>
      <c r="W23" s="47"/>
    </row>
    <row r="24" spans="17:23" ht="11.25" customHeight="1">
      <c r="Q24" s="47"/>
      <c r="R24" s="47"/>
      <c r="S24" s="47"/>
      <c r="T24" s="47"/>
      <c r="U24" s="47"/>
      <c r="V24" s="47"/>
      <c r="W24" s="47"/>
    </row>
    <row r="25" spans="17:23" ht="14.25">
      <c r="Q25" s="47"/>
      <c r="R25" s="47"/>
      <c r="S25" s="47"/>
      <c r="T25" s="47"/>
      <c r="U25" s="47"/>
      <c r="V25" s="47"/>
      <c r="W25" s="47"/>
    </row>
    <row r="26" spans="17:23" ht="14.25">
      <c r="Q26" s="47"/>
      <c r="R26" s="47"/>
      <c r="S26" s="47"/>
      <c r="T26" s="47"/>
      <c r="U26" s="47"/>
      <c r="V26" s="47"/>
      <c r="W26" s="47"/>
    </row>
    <row r="27" spans="17:25" ht="14.25">
      <c r="Q27" s="47"/>
      <c r="R27" s="47"/>
      <c r="S27" s="47"/>
      <c r="T27" s="47"/>
      <c r="U27" s="47"/>
      <c r="V27" s="47"/>
      <c r="W27" s="47"/>
      <c r="X27" s="52"/>
      <c r="Y27" s="52"/>
    </row>
    <row r="28" spans="17:23" ht="14.25">
      <c r="Q28" s="47"/>
      <c r="R28" s="47"/>
      <c r="S28" s="47"/>
      <c r="T28" s="47"/>
      <c r="U28" s="47"/>
      <c r="V28" s="47"/>
      <c r="W28" s="47"/>
    </row>
    <row r="29" spans="17:23" ht="14.25">
      <c r="Q29" s="47"/>
      <c r="R29" s="47"/>
      <c r="S29" s="47"/>
      <c r="T29" s="47"/>
      <c r="U29" s="47"/>
      <c r="V29" s="47"/>
      <c r="W29" s="47"/>
    </row>
    <row r="30" spans="1:119" s="33" customFormat="1" ht="15.75">
      <c r="A30" s="139" t="s">
        <v>46</v>
      </c>
      <c r="B30" s="140"/>
      <c r="C30" s="140"/>
      <c r="D30" s="140"/>
      <c r="E30" s="140"/>
      <c r="F30" s="140"/>
      <c r="G30" s="140"/>
      <c r="H30" s="140"/>
      <c r="I30" s="140"/>
      <c r="J30" s="140"/>
      <c r="K30" s="5"/>
      <c r="L30" s="5"/>
      <c r="M30" s="5"/>
      <c r="N30" s="5"/>
      <c r="O30" s="5"/>
      <c r="P30" s="5"/>
      <c r="Q30" s="47"/>
      <c r="R30" s="47"/>
      <c r="S30" s="47"/>
      <c r="T30" s="47"/>
      <c r="U30" s="47"/>
      <c r="V30" s="47"/>
      <c r="W30" s="47"/>
      <c r="X30" s="5"/>
      <c r="Y30" s="5"/>
      <c r="Z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row>
    <row r="32" spans="2:10" ht="15">
      <c r="B32" s="135" t="s">
        <v>28</v>
      </c>
      <c r="C32" s="136"/>
      <c r="D32" s="141">
        <f>COUNTIF('Test Cases List'!G1:G2820,"Pending")</f>
        <v>0</v>
      </c>
      <c r="E32" s="142"/>
      <c r="F32" s="135" t="s">
        <v>105</v>
      </c>
      <c r="G32" s="143"/>
      <c r="H32" s="144"/>
      <c r="I32" s="141">
        <f>COUNTIF('Test Cases List'!G1:G2820,"Not Supported by Terminal")</f>
        <v>0</v>
      </c>
      <c r="J32" s="142"/>
    </row>
    <row r="33" spans="2:10" ht="15" customHeight="1">
      <c r="B33" s="135" t="s">
        <v>68</v>
      </c>
      <c r="C33" s="136"/>
      <c r="D33" s="141">
        <f>COUNTIF('Test Cases List'!G1:G2820,"Pass")</f>
        <v>62</v>
      </c>
      <c r="E33" s="142"/>
      <c r="F33" s="135" t="s">
        <v>106</v>
      </c>
      <c r="G33" s="143"/>
      <c r="H33" s="144"/>
      <c r="I33" s="141">
        <f>COUNTIF('Test Cases List'!G1:G2820,"Not Supported by Network")</f>
        <v>0</v>
      </c>
      <c r="J33" s="142"/>
    </row>
    <row r="34" spans="2:10" ht="15" customHeight="1">
      <c r="B34" s="135" t="s">
        <v>67</v>
      </c>
      <c r="C34" s="136"/>
      <c r="D34" s="141">
        <f>COUNTIF('Test Cases List'!G1:G2820,"Fail")</f>
        <v>0</v>
      </c>
      <c r="E34" s="142"/>
      <c r="F34" s="145" t="s">
        <v>37</v>
      </c>
      <c r="G34" s="146"/>
      <c r="H34" s="146"/>
      <c r="I34" s="141">
        <f>COUNTIF('Test Cases List'!G1:G2820,"Not Applicable")</f>
        <v>13</v>
      </c>
      <c r="J34" s="142"/>
    </row>
    <row r="35" spans="2:10" ht="12.75" customHeight="1">
      <c r="B35" s="135" t="s">
        <v>66</v>
      </c>
      <c r="C35" s="136"/>
      <c r="D35" s="141">
        <f>COUNTIF('Test Cases List'!G1:G2820,"Skip")</f>
        <v>0</v>
      </c>
      <c r="E35" s="142"/>
      <c r="F35" s="145" t="s">
        <v>89</v>
      </c>
      <c r="G35" s="116"/>
      <c r="H35" s="116"/>
      <c r="I35" s="141">
        <f>COUNTIF('Test Cases List'!G1:G2820,"Blocked")</f>
        <v>0</v>
      </c>
      <c r="J35" s="142"/>
    </row>
    <row r="36" spans="2:5" ht="12.75" customHeight="1">
      <c r="B36" s="135" t="s">
        <v>38</v>
      </c>
      <c r="C36" s="136"/>
      <c r="D36" s="137">
        <f>SUM(D32:E35)+SUM(I32:J35)</f>
        <v>75</v>
      </c>
      <c r="E36" s="138"/>
    </row>
    <row r="37" ht="12.75" customHeight="1"/>
    <row r="60" spans="1:119" s="33" customFormat="1" ht="15.75">
      <c r="A60" s="139" t="s">
        <v>111</v>
      </c>
      <c r="B60" s="140"/>
      <c r="C60" s="140"/>
      <c r="D60" s="140"/>
      <c r="E60" s="140"/>
      <c r="F60" s="140"/>
      <c r="G60" s="140"/>
      <c r="H60" s="140"/>
      <c r="I60" s="140"/>
      <c r="J60" s="140"/>
      <c r="K60" s="5"/>
      <c r="L60" s="5"/>
      <c r="M60" s="5"/>
      <c r="N60" s="5"/>
      <c r="O60" s="5"/>
      <c r="P60" s="5"/>
      <c r="Q60" s="47"/>
      <c r="R60" s="47"/>
      <c r="S60" s="47"/>
      <c r="T60" s="47"/>
      <c r="U60" s="47"/>
      <c r="V60" s="47"/>
      <c r="W60" s="47"/>
      <c r="X60" s="5"/>
      <c r="Y60" s="5"/>
      <c r="Z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row>
    <row r="62" spans="4:7" ht="15">
      <c r="D62" s="135" t="s">
        <v>27</v>
      </c>
      <c r="E62" s="136"/>
      <c r="F62" s="141">
        <f>COUNTIF('Test Cases List'!K1:K2120,"1")</f>
        <v>0</v>
      </c>
      <c r="G62" s="142"/>
    </row>
    <row r="63" spans="4:7" ht="15" customHeight="1">
      <c r="D63" s="135" t="s">
        <v>26</v>
      </c>
      <c r="E63" s="136"/>
      <c r="F63" s="141">
        <f>COUNTIF('Test Cases List'!K2:K2130,"2")</f>
        <v>0</v>
      </c>
      <c r="G63" s="142"/>
    </row>
    <row r="64" spans="4:7" ht="15" customHeight="1">
      <c r="D64" s="135" t="s">
        <v>24</v>
      </c>
      <c r="E64" s="136"/>
      <c r="F64" s="141">
        <f>COUNTIF('Test Cases List'!K3:K2140,"3")</f>
        <v>0</v>
      </c>
      <c r="G64" s="142"/>
    </row>
    <row r="65" spans="4:7" ht="12.75" customHeight="1">
      <c r="D65" s="135" t="s">
        <v>107</v>
      </c>
      <c r="E65" s="136"/>
      <c r="F65" s="137">
        <f>SUM(F62:G64)+SUM(I62:J64)</f>
        <v>0</v>
      </c>
      <c r="G65" s="138"/>
    </row>
  </sheetData>
  <sheetProtection/>
  <mergeCells count="28">
    <mergeCell ref="B36:C36"/>
    <mergeCell ref="D36:E36"/>
    <mergeCell ref="F35:H35"/>
    <mergeCell ref="D32:E32"/>
    <mergeCell ref="D33:E33"/>
    <mergeCell ref="D34:E34"/>
    <mergeCell ref="D35:E35"/>
    <mergeCell ref="F33:H33"/>
    <mergeCell ref="I35:J35"/>
    <mergeCell ref="B33:C33"/>
    <mergeCell ref="B34:C34"/>
    <mergeCell ref="B35:C35"/>
    <mergeCell ref="A30:J30"/>
    <mergeCell ref="F32:H32"/>
    <mergeCell ref="F34:H34"/>
    <mergeCell ref="I32:J32"/>
    <mergeCell ref="B32:C32"/>
    <mergeCell ref="I33:J33"/>
    <mergeCell ref="I34:J34"/>
    <mergeCell ref="D65:E65"/>
    <mergeCell ref="F65:G65"/>
    <mergeCell ref="A60:J60"/>
    <mergeCell ref="D64:E64"/>
    <mergeCell ref="F64:G64"/>
    <mergeCell ref="D63:E63"/>
    <mergeCell ref="F63:G63"/>
    <mergeCell ref="D62:E62"/>
    <mergeCell ref="F62:G62"/>
  </mergeCells>
  <printOptions/>
  <pageMargins left="0.7480314960629921" right="0.7480314960629921" top="0.9055118110236221" bottom="0.7480314960629921" header="0" footer="0"/>
  <pageSetup horizontalDpi="600" verticalDpi="600" orientation="landscape" paperSize="9" r:id="rId5"/>
  <headerFooter alignWithMargins="0">
    <oddHeader>&amp;L&amp;G&amp;CTEST CERTIFICATION SHEET 
 GSM/GPRS/UMTS TERMINALS FOR THE OPERATORS OF THE TM GROUP: 
 J2ME TERMINALS TESTS&amp;RCODE HCP-XXXXX
VERSION 1
DATE dd/mm/aa</oddHeader>
    <oddFooter>&amp;C&amp;7THIS INFORMATION IS THE PROPERTY OF TELEFÓNICA MÓVILES ESPAÑA S.A.
All rights reserved&amp;10
Page &amp;P of &amp;N</oddFooter>
  </headerFooter>
  <drawing r:id="rId3"/>
  <legacyDrawing r:id="rId2"/>
  <legacyDrawingHF r:id="rId4"/>
  <oleObjects>
    <oleObject progId="" shapeId="1513603" r:id="rId1"/>
  </oleObjects>
</worksheet>
</file>

<file path=xl/worksheets/sheet6.xml><?xml version="1.0" encoding="utf-8"?>
<worksheet xmlns="http://schemas.openxmlformats.org/spreadsheetml/2006/main" xmlns:r="http://schemas.openxmlformats.org/officeDocument/2006/relationships">
  <sheetPr>
    <outlinePr summaryBelow="0"/>
  </sheetPr>
  <dimension ref="B2:C42"/>
  <sheetViews>
    <sheetView tabSelected="1" workbookViewId="0" topLeftCell="A1">
      <selection activeCell="E32" sqref="E32"/>
    </sheetView>
  </sheetViews>
  <sheetFormatPr defaultColWidth="11.421875" defaultRowHeight="12.75"/>
  <cols>
    <col min="1" max="1" width="9.140625" style="5" customWidth="1"/>
    <col min="2" max="2" width="68.421875" style="5" customWidth="1"/>
    <col min="3" max="3" width="50.57421875" style="5" customWidth="1"/>
    <col min="4" max="16384" width="9.140625" style="5" customWidth="1"/>
  </cols>
  <sheetData>
    <row r="1" ht="12.75"/>
    <row r="2" spans="2:3" ht="15">
      <c r="B2" s="82" t="s">
        <v>115</v>
      </c>
      <c r="C2" s="83"/>
    </row>
    <row r="3" spans="2:3" ht="13.5" thickBot="1">
      <c r="B3" s="84" t="s">
        <v>116</v>
      </c>
      <c r="C3" s="85" t="s">
        <v>314</v>
      </c>
    </row>
    <row r="4" spans="2:3" ht="13.5" thickBot="1">
      <c r="B4" s="84" t="s">
        <v>117</v>
      </c>
      <c r="C4" s="85" t="s">
        <v>315</v>
      </c>
    </row>
    <row r="5" spans="2:3" ht="13.5" thickBot="1">
      <c r="B5" s="86" t="s">
        <v>118</v>
      </c>
      <c r="C5" s="85"/>
    </row>
    <row r="6" spans="2:3" ht="13.5" thickBot="1">
      <c r="B6" s="86" t="s">
        <v>119</v>
      </c>
      <c r="C6" s="85" t="s">
        <v>325</v>
      </c>
    </row>
    <row r="7" spans="2:3" ht="13.5" thickBot="1">
      <c r="B7" s="87" t="s">
        <v>120</v>
      </c>
      <c r="C7" s="98" t="s">
        <v>331</v>
      </c>
    </row>
    <row r="8" spans="2:3" ht="13.5" thickBot="1">
      <c r="B8" s="87" t="s">
        <v>121</v>
      </c>
      <c r="C8" s="88"/>
    </row>
    <row r="9" spans="2:3" ht="13.5" thickBot="1">
      <c r="B9" s="89" t="s">
        <v>122</v>
      </c>
      <c r="C9" s="97" t="s">
        <v>326</v>
      </c>
    </row>
    <row r="10" spans="2:3" ht="13.5" thickBot="1">
      <c r="B10" s="90" t="s">
        <v>123</v>
      </c>
      <c r="C10" s="91" t="s">
        <v>327</v>
      </c>
    </row>
    <row r="11" spans="2:3" ht="13.5" thickBot="1">
      <c r="B11" s="92" t="s">
        <v>124</v>
      </c>
      <c r="C11" s="91" t="s">
        <v>327</v>
      </c>
    </row>
    <row r="12" spans="2:3" ht="13.5" thickBot="1">
      <c r="B12" s="90" t="s">
        <v>125</v>
      </c>
      <c r="C12" s="91"/>
    </row>
    <row r="13" spans="2:3" ht="13.5" thickBot="1">
      <c r="B13" s="93" t="s">
        <v>317</v>
      </c>
      <c r="C13" s="91"/>
    </row>
    <row r="14" spans="2:3" ht="13.5" thickBot="1">
      <c r="B14" s="94" t="s">
        <v>126</v>
      </c>
      <c r="C14" s="91"/>
    </row>
    <row r="15" spans="2:3" ht="13.5" thickBot="1">
      <c r="B15" s="84" t="s">
        <v>127</v>
      </c>
      <c r="C15" s="91" t="s">
        <v>328</v>
      </c>
    </row>
    <row r="16" spans="2:3" ht="13.5" thickBot="1">
      <c r="B16" s="94" t="s">
        <v>128</v>
      </c>
      <c r="C16" s="91" t="s">
        <v>318</v>
      </c>
    </row>
    <row r="17" spans="2:3" ht="13.5" thickBot="1">
      <c r="B17" s="84" t="s">
        <v>129</v>
      </c>
      <c r="C17" s="91" t="s">
        <v>321</v>
      </c>
    </row>
    <row r="18" spans="2:3" ht="13.5" thickBot="1">
      <c r="B18" s="94" t="s">
        <v>130</v>
      </c>
      <c r="C18" s="91" t="s">
        <v>319</v>
      </c>
    </row>
    <row r="19" spans="2:3" ht="13.5" thickBot="1">
      <c r="B19" s="84" t="s">
        <v>131</v>
      </c>
      <c r="C19" s="91" t="s">
        <v>319</v>
      </c>
    </row>
    <row r="20" spans="2:3" ht="13.5" thickBot="1">
      <c r="B20" s="95" t="s">
        <v>132</v>
      </c>
      <c r="C20" s="91" t="s">
        <v>320</v>
      </c>
    </row>
    <row r="21" spans="2:3" ht="13.5" thickBot="1">
      <c r="B21" s="84" t="s">
        <v>133</v>
      </c>
      <c r="C21" s="91" t="s">
        <v>321</v>
      </c>
    </row>
    <row r="22" spans="2:3" ht="13.5" thickBot="1">
      <c r="B22" s="95" t="s">
        <v>134</v>
      </c>
      <c r="C22" s="91" t="s">
        <v>329</v>
      </c>
    </row>
    <row r="23" spans="2:3" ht="13.5" thickBot="1">
      <c r="B23" s="84" t="s">
        <v>135</v>
      </c>
      <c r="C23" s="91" t="s">
        <v>321</v>
      </c>
    </row>
    <row r="24" spans="2:3" ht="13.5" thickBot="1">
      <c r="B24" s="95" t="s">
        <v>136</v>
      </c>
      <c r="C24" s="91"/>
    </row>
    <row r="25" spans="2:3" ht="13.5" thickBot="1">
      <c r="B25" s="95" t="s">
        <v>137</v>
      </c>
      <c r="C25" s="91" t="s">
        <v>322</v>
      </c>
    </row>
    <row r="26" spans="2:3" ht="13.5" thickBot="1">
      <c r="B26" s="84" t="s">
        <v>138</v>
      </c>
      <c r="C26" s="91" t="s">
        <v>330</v>
      </c>
    </row>
    <row r="27" spans="2:3" ht="13.5" thickBot="1">
      <c r="B27" s="147" t="s">
        <v>139</v>
      </c>
      <c r="C27" s="148"/>
    </row>
    <row r="28" spans="2:3" ht="13.5" thickBot="1">
      <c r="B28" s="87" t="s">
        <v>140</v>
      </c>
      <c r="C28" s="91"/>
    </row>
    <row r="29" spans="2:3" ht="13.5" thickBot="1">
      <c r="B29" s="95" t="s">
        <v>141</v>
      </c>
      <c r="C29" s="91">
        <v>9.2</v>
      </c>
    </row>
    <row r="30" spans="2:3" ht="13.5" thickBot="1">
      <c r="B30" s="84" t="s">
        <v>142</v>
      </c>
      <c r="C30" s="91" t="s">
        <v>320</v>
      </c>
    </row>
    <row r="31" spans="2:3" ht="13.5" thickBot="1">
      <c r="B31" s="147" t="s">
        <v>143</v>
      </c>
      <c r="C31" s="148"/>
    </row>
    <row r="32" spans="2:3" ht="13.5" thickBot="1">
      <c r="B32" s="87" t="s">
        <v>144</v>
      </c>
      <c r="C32" s="91" t="s">
        <v>321</v>
      </c>
    </row>
    <row r="33" spans="2:3" ht="13.5" thickBot="1">
      <c r="B33" s="95" t="s">
        <v>145</v>
      </c>
      <c r="C33" s="91" t="s">
        <v>321</v>
      </c>
    </row>
    <row r="34" spans="2:3" ht="13.5" thickBot="1">
      <c r="B34" s="95" t="s">
        <v>146</v>
      </c>
      <c r="C34" s="91" t="s">
        <v>321</v>
      </c>
    </row>
    <row r="35" spans="2:3" ht="13.5" thickBot="1">
      <c r="B35" s="87" t="s">
        <v>147</v>
      </c>
      <c r="C35" s="91" t="s">
        <v>321</v>
      </c>
    </row>
    <row r="36" spans="2:3" ht="13.5" thickBot="1">
      <c r="B36" s="95" t="s">
        <v>148</v>
      </c>
      <c r="C36" s="91"/>
    </row>
    <row r="37" spans="2:3" ht="13.5" thickBot="1">
      <c r="B37" s="87" t="s">
        <v>149</v>
      </c>
      <c r="C37" s="91" t="s">
        <v>321</v>
      </c>
    </row>
    <row r="38" spans="2:3" ht="13.5" thickBot="1">
      <c r="B38" s="95" t="s">
        <v>150</v>
      </c>
      <c r="C38" s="91" t="s">
        <v>321</v>
      </c>
    </row>
    <row r="39" spans="2:3" ht="13.5" thickBot="1">
      <c r="B39" s="84" t="s">
        <v>151</v>
      </c>
      <c r="C39" s="91" t="s">
        <v>321</v>
      </c>
    </row>
    <row r="40" spans="2:3" ht="13.5" thickBot="1">
      <c r="B40" s="147" t="s">
        <v>152</v>
      </c>
      <c r="C40" s="148"/>
    </row>
    <row r="41" spans="2:3" ht="13.5" thickBot="1">
      <c r="B41" s="84" t="s">
        <v>323</v>
      </c>
      <c r="C41" s="91" t="s">
        <v>324</v>
      </c>
    </row>
    <row r="42" spans="2:3" ht="13.5" thickBot="1">
      <c r="B42" s="84" t="s">
        <v>153</v>
      </c>
      <c r="C42" s="91"/>
    </row>
  </sheetData>
  <sheetProtection/>
  <mergeCells count="3">
    <mergeCell ref="B27:C27"/>
    <mergeCell ref="B31:C31"/>
    <mergeCell ref="B40:C40"/>
  </mergeCells>
  <printOptions/>
  <pageMargins left="0.7480314960629921" right="0.7480314960629921" top="0.9055118110236221" bottom="0.7480314960629921" header="0" footer="0"/>
  <pageSetup horizontalDpi="600" verticalDpi="600" orientation="landscape" paperSize="9" r:id="rId5"/>
  <headerFooter alignWithMargins="0">
    <oddHeader>&amp;L&amp;G&amp;CTEST CERTIFICATION SHEET 
 GSM/GPRS/UMTS TERMINALS FOR THE OPERATORS OF THE TM GROUP: 
 J2ME TERMINALS TESTS&amp;RCODE HCP-XXXXX
VERSION 1
DATE dd/mm/aa</oddHeader>
    <oddFooter>&amp;C&amp;7THIS INFORMATION IS THE PROPERTY OF TELEFÓNICA MÓVILES ESPAÑA S.A.
All rights reserved&amp;10
Page &amp;P of &amp;N</oddFooter>
  </headerFooter>
  <drawing r:id="rId3"/>
  <legacyDrawing r:id="rId2"/>
  <legacyDrawingHF r:id="rId4"/>
  <oleObjects>
    <oleObject progId="" shapeId="869713" r:id="rId1"/>
  </oleObjects>
</worksheet>
</file>

<file path=xl/worksheets/sheet7.xml><?xml version="1.0" encoding="utf-8"?>
<worksheet xmlns="http://schemas.openxmlformats.org/spreadsheetml/2006/main" xmlns:r="http://schemas.openxmlformats.org/officeDocument/2006/relationships">
  <dimension ref="A3:G12"/>
  <sheetViews>
    <sheetView zoomScale="75" zoomScaleNormal="75" workbookViewId="0" topLeftCell="A1">
      <selection activeCell="B7" sqref="B7"/>
    </sheetView>
  </sheetViews>
  <sheetFormatPr defaultColWidth="11.421875" defaultRowHeight="12.75"/>
  <cols>
    <col min="1" max="1" width="36.57421875" style="0" customWidth="1"/>
    <col min="2" max="2" width="17.28125" style="0" customWidth="1"/>
    <col min="3" max="3" width="28.57421875" style="0" customWidth="1"/>
    <col min="4" max="16384" width="8.8515625" style="0" customWidth="1"/>
  </cols>
  <sheetData>
    <row r="3" ht="12.75">
      <c r="A3" t="s">
        <v>92</v>
      </c>
    </row>
    <row r="4" spans="1:2" ht="12.75">
      <c r="A4" s="149" t="s">
        <v>109</v>
      </c>
      <c r="B4" s="116"/>
    </row>
    <row r="5" spans="1:7" ht="12.75">
      <c r="A5" s="49" t="s">
        <v>67</v>
      </c>
      <c r="B5" s="49">
        <f>COUNTIF('Test Cases List'!H1:H2820,"1")</f>
        <v>0</v>
      </c>
      <c r="C5" s="105"/>
      <c r="D5" s="105"/>
      <c r="E5" s="105"/>
      <c r="F5" s="105"/>
      <c r="G5" s="105"/>
    </row>
    <row r="6" spans="1:2" ht="12.75">
      <c r="A6" s="1" t="s">
        <v>98</v>
      </c>
      <c r="B6" s="49">
        <f>COUNTIF('Test Cases List'!H1:H2820,"2")</f>
        <v>61</v>
      </c>
    </row>
    <row r="7" spans="1:7" ht="12.75">
      <c r="A7" s="49" t="s">
        <v>99</v>
      </c>
      <c r="B7" s="49">
        <f>COUNTIF('Test Cases List'!H1:H2820,"3")</f>
        <v>0</v>
      </c>
      <c r="C7" s="105"/>
      <c r="D7" s="105"/>
      <c r="E7" s="105"/>
      <c r="F7" s="105"/>
      <c r="G7" s="105"/>
    </row>
    <row r="9" spans="1:2" ht="12.75">
      <c r="A9" s="149" t="s">
        <v>110</v>
      </c>
      <c r="B9" s="116"/>
    </row>
    <row r="10" spans="1:2" ht="12.75">
      <c r="A10" s="49" t="s">
        <v>27</v>
      </c>
      <c r="B10" s="49">
        <f>COUNTIF('Test Cases List'!K1:K2120,"1")</f>
        <v>0</v>
      </c>
    </row>
    <row r="11" spans="1:2" ht="12.75">
      <c r="A11" s="1" t="s">
        <v>26</v>
      </c>
      <c r="B11" s="49">
        <f>COUNTIF('Test Cases List'!K2:K2130,"2")</f>
        <v>0</v>
      </c>
    </row>
    <row r="12" spans="1:2" ht="12.75">
      <c r="A12" s="49" t="s">
        <v>24</v>
      </c>
      <c r="B12" s="49">
        <f>COUNTIF('Test Cases List'!K3:K2140,"3")</f>
        <v>0</v>
      </c>
    </row>
  </sheetData>
  <sheetProtection password="9C47" sheet="1" objects="1" scenarios="1"/>
  <mergeCells count="4">
    <mergeCell ref="C5:G5"/>
    <mergeCell ref="C7:G7"/>
    <mergeCell ref="A4:B4"/>
    <mergeCell ref="A9:B9"/>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HCP</dc:title>
  <dc:subject/>
  <dc:creator>Accenture</dc:creator>
  <cp:keywords/>
  <dc:description/>
  <cp:lastModifiedBy>a.penelasg</cp:lastModifiedBy>
  <cp:lastPrinted>2005-09-02T12:22:22Z</cp:lastPrinted>
  <dcterms:created xsi:type="dcterms:W3CDTF">2004-04-22T14:08:18Z</dcterms:created>
  <dcterms:modified xsi:type="dcterms:W3CDTF">2007-11-16T15:35:02Z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